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440" windowHeight="9525" activeTab="1"/>
  </bookViews>
  <sheets>
    <sheet name="Приложение 7" sheetId="3" r:id="rId1"/>
    <sheet name="Приложение 8" sheetId="1" r:id="rId2"/>
    <sheet name="Приложение 9" sheetId="4" r:id="rId3"/>
    <sheet name="расчет эффек-ти исп.ср-в" sheetId="2" r:id="rId4"/>
    <sheet name="Расчет степени достиж" sheetId="5" r:id="rId5"/>
  </sheets>
  <definedNames>
    <definedName name="_xlnm.Print_Area" localSheetId="0">'Приложение 7'!$A$1:$H$31</definedName>
    <definedName name="_xlnm.Print_Area" localSheetId="1">'Приложение 8'!$A$1:$N$41</definedName>
    <definedName name="_xlnm.Print_Area" localSheetId="2">'Приложение 9'!$A$1:$D$19</definedName>
    <definedName name="_xlnm.Print_Area" localSheetId="3">'расчет эффек-ти исп.ср-в'!$A$1:$S$39</definedName>
  </definedNames>
  <calcPr calcId="152511"/>
</workbook>
</file>

<file path=xl/calcChain.xml><?xml version="1.0" encoding="utf-8"?>
<calcChain xmlns="http://schemas.openxmlformats.org/spreadsheetml/2006/main">
  <c r="I14" i="2" l="1"/>
  <c r="I12" i="2" s="1"/>
  <c r="I10" i="2" s="1"/>
  <c r="D14" i="2"/>
  <c r="E12" i="2"/>
  <c r="F12" i="2"/>
  <c r="G12" i="2"/>
  <c r="J12" i="2"/>
  <c r="K12" i="2"/>
  <c r="L12" i="2"/>
  <c r="L10" i="2" s="1"/>
  <c r="E10" i="2"/>
  <c r="F10" i="2"/>
  <c r="G10" i="2"/>
  <c r="J10" i="2"/>
  <c r="K10" i="2"/>
  <c r="D12" i="2"/>
  <c r="D10" i="2" s="1"/>
  <c r="E11" i="2"/>
  <c r="F11" i="2"/>
  <c r="G11" i="2"/>
  <c r="H11" i="2"/>
  <c r="I11" i="2"/>
  <c r="J11" i="2"/>
  <c r="K11" i="2"/>
  <c r="L11" i="2"/>
  <c r="M11" i="2"/>
  <c r="D11" i="2"/>
  <c r="S34" i="2"/>
  <c r="S35" i="2"/>
  <c r="O32" i="2"/>
  <c r="S32" i="2" s="1"/>
  <c r="O33" i="2"/>
  <c r="S33" i="2" s="1"/>
  <c r="O34" i="2"/>
  <c r="O35" i="2"/>
  <c r="O36" i="2"/>
  <c r="S36" i="2" s="1"/>
  <c r="O37" i="2"/>
  <c r="S37" i="2" s="1"/>
  <c r="N32" i="2"/>
  <c r="N33" i="2"/>
  <c r="N36" i="2"/>
  <c r="N37" i="2"/>
  <c r="M32" i="2"/>
  <c r="M33" i="2"/>
  <c r="M34" i="2"/>
  <c r="N34" i="2" s="1"/>
  <c r="M36" i="2"/>
  <c r="M37" i="2"/>
  <c r="M31" i="2"/>
  <c r="N31" i="2" s="1"/>
  <c r="I35" i="2"/>
  <c r="M35" i="2" s="1"/>
  <c r="D35" i="2"/>
  <c r="H35" i="2" s="1"/>
  <c r="I31" i="2"/>
  <c r="O31" i="2" s="1"/>
  <c r="S31" i="2" s="1"/>
  <c r="M39" i="2"/>
  <c r="H39" i="2"/>
  <c r="H32" i="2"/>
  <c r="H33" i="2"/>
  <c r="H34" i="2"/>
  <c r="H36" i="2"/>
  <c r="H37" i="2"/>
  <c r="H31" i="2"/>
  <c r="D31" i="2"/>
  <c r="I28" i="2"/>
  <c r="D28" i="2"/>
  <c r="I25" i="2"/>
  <c r="D25" i="2"/>
  <c r="O21" i="2"/>
  <c r="O22" i="2"/>
  <c r="I20" i="2"/>
  <c r="D20" i="2"/>
  <c r="Q12" i="2"/>
  <c r="I17" i="2"/>
  <c r="D17" i="2"/>
  <c r="E11" i="1"/>
  <c r="F11" i="1"/>
  <c r="G11" i="1"/>
  <c r="H11" i="1"/>
  <c r="I11" i="1"/>
  <c r="J11" i="1"/>
  <c r="K11" i="1"/>
  <c r="L11" i="1"/>
  <c r="M11" i="1"/>
  <c r="D11" i="1"/>
  <c r="E13" i="1"/>
  <c r="F13" i="1"/>
  <c r="G13" i="1"/>
  <c r="H13" i="1"/>
  <c r="I13" i="1"/>
  <c r="J13" i="1"/>
  <c r="K13" i="1"/>
  <c r="L13" i="1"/>
  <c r="M13" i="1"/>
  <c r="E12" i="1"/>
  <c r="F12" i="1"/>
  <c r="G12" i="1"/>
  <c r="H12" i="1"/>
  <c r="I12" i="1"/>
  <c r="J12" i="1"/>
  <c r="K12" i="1"/>
  <c r="L12" i="1"/>
  <c r="M12" i="1"/>
  <c r="D13" i="1"/>
  <c r="D12" i="1"/>
  <c r="M40" i="1"/>
  <c r="H40" i="1"/>
  <c r="M38" i="1"/>
  <c r="M37" i="1"/>
  <c r="M36" i="1"/>
  <c r="N35" i="2" l="1"/>
  <c r="I36" i="1"/>
  <c r="D36" i="1"/>
  <c r="H36" i="1" s="1"/>
  <c r="M33" i="1"/>
  <c r="M34" i="1"/>
  <c r="M35" i="1"/>
  <c r="I32" i="1"/>
  <c r="M32" i="1" s="1"/>
  <c r="H33" i="1"/>
  <c r="H34" i="1"/>
  <c r="H35" i="1"/>
  <c r="H37" i="1"/>
  <c r="H38" i="1"/>
  <c r="D32" i="1"/>
  <c r="H32" i="1" s="1"/>
  <c r="I29" i="1"/>
  <c r="M29" i="1" s="1"/>
  <c r="D29" i="1"/>
  <c r="H29" i="1" s="1"/>
  <c r="I26" i="1"/>
  <c r="M26" i="1" s="1"/>
  <c r="D26" i="1"/>
  <c r="H26" i="1" s="1"/>
  <c r="I21" i="1"/>
  <c r="M21" i="1" s="1"/>
  <c r="D21" i="1"/>
  <c r="H21" i="1" s="1"/>
  <c r="M16" i="1"/>
  <c r="M17" i="1"/>
  <c r="M19" i="1"/>
  <c r="M20" i="1"/>
  <c r="M22" i="1"/>
  <c r="M23" i="1"/>
  <c r="M24" i="1"/>
  <c r="M25" i="1"/>
  <c r="M27" i="1"/>
  <c r="M28" i="1"/>
  <c r="M30" i="1"/>
  <c r="H16" i="1"/>
  <c r="H17" i="1"/>
  <c r="H19" i="1"/>
  <c r="H20" i="1"/>
  <c r="H22" i="1"/>
  <c r="H23" i="1"/>
  <c r="H24" i="1"/>
  <c r="H25" i="1"/>
  <c r="H27" i="1"/>
  <c r="H28" i="1"/>
  <c r="H30" i="1"/>
  <c r="I18" i="1"/>
  <c r="M18" i="1" s="1"/>
  <c r="D18" i="1"/>
  <c r="H18" i="1" s="1"/>
  <c r="I15" i="1"/>
  <c r="M15" i="1" s="1"/>
  <c r="D15" i="1"/>
  <c r="H15" i="1" s="1"/>
  <c r="H13" i="5" l="1"/>
  <c r="H14" i="5"/>
  <c r="H15" i="5"/>
  <c r="H16" i="5"/>
  <c r="H17" i="5"/>
  <c r="P12" i="2" l="1"/>
  <c r="R12" i="2"/>
  <c r="P11" i="2"/>
  <c r="Q11" i="2"/>
  <c r="R11" i="2"/>
  <c r="R10" i="2"/>
  <c r="O15" i="2"/>
  <c r="O17" i="2"/>
  <c r="O18" i="2"/>
  <c r="O20" i="2"/>
  <c r="O24" i="2"/>
  <c r="O26" i="2"/>
  <c r="O28" i="2"/>
  <c r="O29" i="2"/>
  <c r="O39" i="2"/>
  <c r="M29" i="2" l="1"/>
  <c r="H29" i="2"/>
  <c r="M28" i="2"/>
  <c r="H28" i="2"/>
  <c r="H27" i="2"/>
  <c r="M26" i="2"/>
  <c r="H26" i="2"/>
  <c r="M24" i="2"/>
  <c r="H24" i="2"/>
  <c r="M22" i="2"/>
  <c r="H22" i="2"/>
  <c r="M20" i="2"/>
  <c r="H20" i="2"/>
  <c r="H19" i="2"/>
  <c r="M18" i="2"/>
  <c r="H18" i="2"/>
  <c r="M17" i="2"/>
  <c r="H17" i="2"/>
  <c r="M15" i="2"/>
  <c r="H15" i="2"/>
  <c r="H14" i="2" l="1"/>
  <c r="H12" i="2" s="1"/>
  <c r="H10" i="2" s="1"/>
  <c r="O14" i="2"/>
  <c r="O19" i="2"/>
  <c r="O12" i="2" s="1"/>
  <c r="O23" i="2"/>
  <c r="M21" i="2"/>
  <c r="M25" i="2"/>
  <c r="O16" i="2"/>
  <c r="H21" i="2"/>
  <c r="N21" i="2" s="1"/>
  <c r="H25" i="2"/>
  <c r="O25" i="2"/>
  <c r="M14" i="2"/>
  <c r="M12" i="2" s="1"/>
  <c r="M10" i="2" s="1"/>
  <c r="M19" i="2"/>
  <c r="S19" i="2" s="1"/>
  <c r="M23" i="2"/>
  <c r="M27" i="2"/>
  <c r="N27" i="2" s="1"/>
  <c r="O27" i="2"/>
  <c r="S29" i="2"/>
  <c r="S39" i="2"/>
  <c r="S17" i="2"/>
  <c r="N17" i="2"/>
  <c r="N24" i="2"/>
  <c r="S24" i="2"/>
  <c r="N28" i="2"/>
  <c r="S28" i="2"/>
  <c r="N39" i="2"/>
  <c r="N18" i="2"/>
  <c r="S18" i="2"/>
  <c r="N19" i="2"/>
  <c r="N22" i="2"/>
  <c r="S22" i="2"/>
  <c r="N26" i="2"/>
  <c r="S26" i="2"/>
  <c r="N15" i="2"/>
  <c r="S15" i="2"/>
  <c r="N29" i="2"/>
  <c r="N20" i="2"/>
  <c r="S20" i="2"/>
  <c r="H16" i="2"/>
  <c r="H23" i="2"/>
  <c r="M16" i="2"/>
  <c r="I11" i="3"/>
  <c r="I12" i="3"/>
  <c r="I18" i="3"/>
  <c r="I10" i="3"/>
  <c r="S21" i="2" l="1"/>
  <c r="N23" i="2"/>
  <c r="S14" i="2"/>
  <c r="N12" i="2"/>
  <c r="S27" i="2"/>
  <c r="N25" i="2"/>
  <c r="S25" i="2"/>
  <c r="O11" i="2"/>
  <c r="O10" i="2"/>
  <c r="N14" i="2"/>
  <c r="P10" i="2"/>
  <c r="S23" i="2"/>
  <c r="S12" i="2"/>
  <c r="N16" i="2"/>
  <c r="S16" i="2"/>
  <c r="N11" i="2" l="1"/>
  <c r="S11" i="2"/>
  <c r="S10" i="2"/>
  <c r="H11" i="5"/>
  <c r="H12" i="5"/>
  <c r="H10" i="5"/>
  <c r="H9" i="5"/>
  <c r="N10" i="2" l="1"/>
  <c r="H8" i="5"/>
  <c r="C12" i="4" l="1"/>
  <c r="D12" i="4" l="1"/>
</calcChain>
</file>

<file path=xl/sharedStrings.xml><?xml version="1.0" encoding="utf-8"?>
<sst xmlns="http://schemas.openxmlformats.org/spreadsheetml/2006/main" count="293" uniqueCount="134">
  <si>
    <t>№ п/п</t>
  </si>
  <si>
    <t>Наименование муниципальной программы, мероприятий</t>
  </si>
  <si>
    <t>Ответсвенный исполнитель</t>
  </si>
  <si>
    <t>Внебюджетные источники</t>
  </si>
  <si>
    <t>Наименование показателя</t>
  </si>
  <si>
    <t>Ед.изм.</t>
  </si>
  <si>
    <t>%</t>
  </si>
  <si>
    <t>6.1.</t>
  </si>
  <si>
    <t>6.2.</t>
  </si>
  <si>
    <t>СОГЛАСОВАНО:</t>
  </si>
  <si>
    <t>План</t>
  </si>
  <si>
    <t>Факт</t>
  </si>
  <si>
    <t xml:space="preserve">% исполнения </t>
  </si>
  <si>
    <t>Бюджет района</t>
  </si>
  <si>
    <t>Бюджеты поселений</t>
  </si>
  <si>
    <t>Краевой бюджет</t>
  </si>
  <si>
    <t>Федеральный бюджет</t>
  </si>
  <si>
    <t>Итого</t>
  </si>
  <si>
    <t>Всего</t>
  </si>
  <si>
    <t xml:space="preserve">Отчет </t>
  </si>
  <si>
    <t xml:space="preserve">о финансовом обеспечении муниципальной программы Пермского муниципального района </t>
  </si>
  <si>
    <t>Эффективность использования средств (%)</t>
  </si>
  <si>
    <t>Расчет степени соответствия запланированному уровню затрат и эффективности использования средств бюджета</t>
  </si>
  <si>
    <t xml:space="preserve">по муниципальной программе Пермского муниципального района </t>
  </si>
  <si>
    <t>Отчет</t>
  </si>
  <si>
    <t>о достижении показателей муниципальной программы</t>
  </si>
  <si>
    <t>ГРБС</t>
  </si>
  <si>
    <t>на начало реализации Программы</t>
  </si>
  <si>
    <t>Обоснование отклонений показателей от плановых показателей</t>
  </si>
  <si>
    <t xml:space="preserve">Приложение 9 к Порядку </t>
  </si>
  <si>
    <t>утвержденному Постановлением</t>
  </si>
  <si>
    <t>администрации района</t>
  </si>
  <si>
    <r>
      <t xml:space="preserve">от </t>
    </r>
    <r>
      <rPr>
        <u/>
        <sz val="11"/>
        <color indexed="8"/>
        <rFont val="Times New Roman"/>
        <family val="1"/>
        <charset val="204"/>
      </rPr>
      <t>29.09.2015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1317</t>
    </r>
  </si>
  <si>
    <t>о финансовом обеспечении муниципальной программы Пермского муниципального района</t>
  </si>
  <si>
    <t>Наименование муниципальной программы</t>
  </si>
  <si>
    <t>Источник финансирования</t>
  </si>
  <si>
    <t>Всего:</t>
  </si>
  <si>
    <t>в т.ч.:</t>
  </si>
  <si>
    <t>бюджет Пермского района</t>
  </si>
  <si>
    <t>Расчет степени достижения целевых показателей</t>
  </si>
  <si>
    <t>Степень достижения целевых показателей муниципальной программы</t>
  </si>
  <si>
    <t>Исполнитель</t>
  </si>
  <si>
    <t>Расчет степени достижения целевых показателей муниципальной программы</t>
  </si>
  <si>
    <t>Начальник  МКУ 
«Управление по молодёжной политике и спорту»</t>
  </si>
  <si>
    <t>А.Г. Катаев</t>
  </si>
  <si>
    <t>А.А. Норицин</t>
  </si>
  <si>
    <t>Приложение 7 к Порядку утвержденному Постановлением администрации района от 29.09.2015 № 1317</t>
  </si>
  <si>
    <t>за 2018 год</t>
  </si>
  <si>
    <t>Отчетный 2018 год</t>
  </si>
  <si>
    <t>за  2018 год</t>
  </si>
  <si>
    <t>Расходы на реализацию муниципальной программы за 2018 год, тыс.руб.</t>
  </si>
  <si>
    <t>Заместитель главы администрации  
Пермского муниципального района по социальному развитию</t>
  </si>
  <si>
    <t>Управление социального развития</t>
  </si>
  <si>
    <t>Приложение 8 к Порядку утвержденному Постановлением администрации района от 29.09.2015 № 1317</t>
  </si>
  <si>
    <t>1</t>
  </si>
  <si>
    <t>1.1.</t>
  </si>
  <si>
    <t>2</t>
  </si>
  <si>
    <t>2.1.</t>
  </si>
  <si>
    <t>2.2.</t>
  </si>
  <si>
    <t>3.1.</t>
  </si>
  <si>
    <t>4.1.</t>
  </si>
  <si>
    <t>5.1.</t>
  </si>
  <si>
    <t>6.3.</t>
  </si>
  <si>
    <t>7.1.</t>
  </si>
  <si>
    <t>7.2.</t>
  </si>
  <si>
    <t>Муниципальная программа "Развитие молодёжной политики в Пермском мунципальном районе на 2018-2020 гг"</t>
  </si>
  <si>
    <t>Доля молодых граждан  в возрасте  от 14 до 35 лет, принимающих участие в мероприятиях муниципальной Программы</t>
  </si>
  <si>
    <t xml:space="preserve">Количество действующих молодёжных  общественных объединений </t>
  </si>
  <si>
    <t>Количество молодёжи вовлеченной в деятельность  молодёжных  общественных объединений</t>
  </si>
  <si>
    <t xml:space="preserve">Количество проектных заявок молодёжи на конкурс социальных и культурных проектов </t>
  </si>
  <si>
    <t xml:space="preserve">Доля участников  молодёжного интернет ресурса  Пермского муниципального района </t>
  </si>
  <si>
    <t xml:space="preserve">Доля молодёжи с ожиданиями (внутренними установками) жить и работать в Пермском муниципальном районе </t>
  </si>
  <si>
    <t xml:space="preserve">Уровень выполнения целевых показатель  муниципальной программы </t>
  </si>
  <si>
    <t>Доля молодых людей в возрасте 14-27 лет, положительно воспринимающих воинскую обязанность и военную службу</t>
  </si>
  <si>
    <t>МКУ "Управление по МП и С"</t>
  </si>
  <si>
    <t>Ед.</t>
  </si>
  <si>
    <t>Чел.</t>
  </si>
  <si>
    <t>Нет данных</t>
  </si>
  <si>
    <t>Муниципальная программа «Развитие молодёжной политики в Пермском муниципальном районе»</t>
  </si>
  <si>
    <t>Муниципальная программа «Развитие молодёжной политики на 2018-2020 ггоды»</t>
  </si>
  <si>
    <t>Основное мероприятие «Формирование информационного поля, благоприятного для развития молодежи»</t>
  </si>
  <si>
    <t>Мероприятие «Разработка и выпуск итогового журнала (молодежного вестника, буклета)»</t>
  </si>
  <si>
    <t>Мероприятие «Техническая поддержка сайта. Контент – поддержка сайта»</t>
  </si>
  <si>
    <t>1.2.</t>
  </si>
  <si>
    <t>Основное мероприятие «Содействие проектной активности молодежи и поддержка социально-значимых молодежных инициатив»</t>
  </si>
  <si>
    <t>Мероприятие «Школа социального проектирования»</t>
  </si>
  <si>
    <t>Мероприятие «Конкурс социальных и культурных проектов Пермского муниципального района «Твое время»</t>
  </si>
  <si>
    <t>3.</t>
  </si>
  <si>
    <t>Управление социального развития   МКУ "Управление по МП и С"</t>
  </si>
  <si>
    <t>Основное мероприятие «Поддержка молодежи в сфере профессиональной деятельности, в том числе формирование кадрового резерва в административно-политической сфере, а также создание условия для самореализации молодежи»</t>
  </si>
  <si>
    <t>3.2.</t>
  </si>
  <si>
    <t>3.3.</t>
  </si>
  <si>
    <t>3.4.</t>
  </si>
  <si>
    <t>Мероприятие «Проект «Школа Власти»</t>
  </si>
  <si>
    <t>Мероприятие «Семинары, тренинги, мастер-классы, конференции, круглые столы и иные просветительские практики»</t>
  </si>
  <si>
    <t>Мероприятие «Участие молодежи ПМР в образовательных мероприятиях краевого, российского и международного уровней»</t>
  </si>
  <si>
    <t>Мероприятие «Образовательный форум «Твое время»</t>
  </si>
  <si>
    <t>4.</t>
  </si>
  <si>
    <t>Основное мероприятие «Развитие творческого потенциала молодежи»</t>
  </si>
  <si>
    <t>4.2.</t>
  </si>
  <si>
    <t>Мероприятие «Школа КВН»</t>
  </si>
  <si>
    <t>Мероприятие «Кубок КВН Пермского района среди молодежи»</t>
  </si>
  <si>
    <t>5.</t>
  </si>
  <si>
    <t>Основное мероприятие «Разработка систем мотивации и стимулирования различных форм самоорганизации молодежи»</t>
  </si>
  <si>
    <t>Мероприятие «Итоговое мероприятие в сфере молодежной политики Церемония «Будущее начинается сегодня»</t>
  </si>
  <si>
    <t>Подпрограмма «Развитие потенциала молодежи Пермского муниципального района на 2018-2020 годы»</t>
  </si>
  <si>
    <t>Подпрограмма «Патриотическое воспитание молодежи Пермского муниципального района на 2018-2020 годы»</t>
  </si>
  <si>
    <t>Основное мероприятие:
«Проведение мероприятий патриотической направленности»</t>
  </si>
  <si>
    <t>Мероприятие «Районный конкурс методических разработок «Растим патриотов»</t>
  </si>
  <si>
    <t>Мероприятие «Районная военно-патриотическая игра «Зарница»</t>
  </si>
  <si>
    <t>Мероприятие «Районная военно-патриотическая игра «Тропа героев»</t>
  </si>
  <si>
    <t>6.</t>
  </si>
  <si>
    <t>7.</t>
  </si>
  <si>
    <t>Основное мероприятие «Вовлечение молодежи в общественную деятельность, расширение сети молодежных объединений, организация занятости молодежи»</t>
  </si>
  <si>
    <t>Мероприятие «Организация работы «Школы волонтеров»»</t>
  </si>
  <si>
    <t>Мероприятие «Проект «Я МОЛОД»»</t>
  </si>
  <si>
    <t>Подпрограмма «Обеспечение реализации муниципальной программы»</t>
  </si>
  <si>
    <t>Обеспечение деятельности муниципальных казенных учреждений</t>
  </si>
  <si>
    <t>8.</t>
  </si>
  <si>
    <t>Муниципальная программа «Развитие молодёжной политики в Пермском муниципальном районе на 2018-2020 гг.»</t>
  </si>
  <si>
    <t>Муниципальная программа "Развитие молодёжной политики в Пермском мунципальном районе на 2018-2020 годы"</t>
  </si>
  <si>
    <t xml:space="preserve">Количество мероприятий регионального, всероссицйского, международного уровней с участием молодёжи Пермского раойна </t>
  </si>
  <si>
    <t>«Развитие молодежной политики в Пермском муниципальном районе на 2018-2020 годы»</t>
  </si>
  <si>
    <t>А.С. Голдырева</t>
  </si>
  <si>
    <t>тел.2543233</t>
  </si>
  <si>
    <t>Исполнитель _________________А.С. Голдырева</t>
  </si>
  <si>
    <t>тел. 2543233</t>
  </si>
  <si>
    <t>Плановое значение показателя установлено не менее 95%, фактическое исполнение выше плана допустимо.</t>
  </si>
  <si>
    <t>34,2</t>
  </si>
  <si>
    <t>35</t>
  </si>
  <si>
    <t>50,6</t>
  </si>
  <si>
    <t>А.А. Бирина</t>
  </si>
  <si>
    <t>Начальник управления социального развития</t>
  </si>
  <si>
    <t xml:space="preserve">Количество мероприятий регионального, всероссийского, международного уровней с участием молодёжи Пермского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</si>
</sst>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_р_.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9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vertical="center"/>
    </xf>
    <xf numFmtId="0" fontId="8" fillId="0" borderId="0" xfId="0" applyFont="1"/>
    <xf numFmtId="0" fontId="12" fillId="0" borderId="0" xfId="0" applyFont="1"/>
    <xf numFmtId="49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2" fillId="0" borderId="0" xfId="0" applyFont="1" applyBorder="1"/>
    <xf numFmtId="164" fontId="3" fillId="0" borderId="0" xfId="0" applyNumberFormat="1" applyFont="1"/>
    <xf numFmtId="0" fontId="3" fillId="0" borderId="0" xfId="0" applyFont="1" applyAlignment="1">
      <alignment horizontal="right" wrapText="1"/>
    </xf>
    <xf numFmtId="4" fontId="3" fillId="2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9" fillId="0" borderId="1" xfId="1" applyFont="1" applyBorder="1" applyAlignment="1">
      <alignment wrapText="1"/>
    </xf>
    <xf numFmtId="0" fontId="20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4" fontId="0" fillId="0" borderId="0" xfId="0" applyNumberFormat="1"/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/>
    <xf numFmtId="0" fontId="7" fillId="0" borderId="1" xfId="0" applyFont="1" applyFill="1" applyBorder="1" applyAlignment="1">
      <alignment horizontal="left" wrapText="1"/>
    </xf>
    <xf numFmtId="0" fontId="20" fillId="0" borderId="0" xfId="1" applyFont="1" applyAlignment="1">
      <alignment vertical="center" wrapText="1"/>
    </xf>
    <xf numFmtId="0" fontId="19" fillId="0" borderId="0" xfId="1" applyFont="1" applyAlignment="1"/>
    <xf numFmtId="0" fontId="7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/>
    <xf numFmtId="49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16" fillId="0" borderId="2" xfId="0" applyNumberFormat="1" applyFont="1" applyFill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19" fillId="0" borderId="0" xfId="1" applyFont="1" applyAlignment="1">
      <alignment wrapText="1"/>
    </xf>
    <xf numFmtId="0" fontId="7" fillId="0" borderId="0" xfId="0" applyFont="1" applyFill="1" applyBorder="1" applyAlignment="1">
      <alignment horizontal="left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164" fontId="16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164" fontId="16" fillId="0" borderId="6" xfId="0" applyNumberFormat="1" applyFont="1" applyFill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 wrapText="1"/>
    </xf>
    <xf numFmtId="165" fontId="9" fillId="2" borderId="2" xfId="1" applyNumberFormat="1" applyFont="1" applyFill="1" applyBorder="1" applyAlignment="1">
      <alignment horizontal="left" vertical="center" wrapText="1"/>
    </xf>
    <xf numFmtId="0" fontId="19" fillId="0" borderId="9" xfId="1" applyFont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top" wrapText="1"/>
    </xf>
    <xf numFmtId="166" fontId="7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3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center" wrapText="1"/>
    </xf>
    <xf numFmtId="164" fontId="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/>
    </xf>
    <xf numFmtId="0" fontId="20" fillId="0" borderId="0" xfId="1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/>
    </xf>
    <xf numFmtId="4" fontId="7" fillId="2" borderId="7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" fontId="7" fillId="2" borderId="6" xfId="0" applyNumberFormat="1" applyFont="1" applyFill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wrapText="1"/>
    </xf>
    <xf numFmtId="2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9" fillId="0" borderId="0" xfId="1" applyFont="1" applyAlignment="1"/>
    <xf numFmtId="0" fontId="20" fillId="0" borderId="0" xfId="1" applyFont="1" applyAlignment="1">
      <alignment vertical="center" wrapText="1"/>
    </xf>
    <xf numFmtId="164" fontId="23" fillId="0" borderId="0" xfId="0" applyNumberFormat="1" applyFont="1" applyFill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8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topLeftCell="A16" zoomScale="83" zoomScaleNormal="70" zoomScaleSheetLayoutView="83" zoomScalePageLayoutView="85" workbookViewId="0">
      <selection activeCell="B18" sqref="B18"/>
    </sheetView>
  </sheetViews>
  <sheetFormatPr defaultRowHeight="15" x14ac:dyDescent="0.25"/>
  <cols>
    <col min="1" max="1" width="21.140625" style="32" customWidth="1"/>
    <col min="2" max="2" width="44.7109375" style="21" customWidth="1"/>
    <col min="3" max="3" width="12.42578125" style="21" customWidth="1"/>
    <col min="4" max="4" width="8.140625" style="21" customWidth="1"/>
    <col min="5" max="5" width="10.7109375" style="21" customWidth="1"/>
    <col min="6" max="7" width="13" style="21" customWidth="1"/>
    <col min="8" max="8" width="69.28515625" style="21" customWidth="1"/>
    <col min="9" max="9" width="10.85546875" style="21" customWidth="1"/>
    <col min="10" max="252" width="8.85546875" style="21"/>
    <col min="253" max="253" width="52.7109375" style="21" customWidth="1"/>
    <col min="254" max="254" width="17.42578125" style="21" customWidth="1"/>
    <col min="255" max="255" width="6.7109375" style="21" customWidth="1"/>
    <col min="256" max="257" width="9.85546875" style="21" bestFit="1" customWidth="1"/>
    <col min="258" max="258" width="7.140625" style="21" customWidth="1"/>
    <col min="259" max="259" width="11.28515625" style="21" bestFit="1" customWidth="1"/>
    <col min="260" max="260" width="11" style="21" customWidth="1"/>
    <col min="261" max="261" width="10.28515625" style="21" customWidth="1"/>
    <col min="262" max="508" width="8.85546875" style="21"/>
    <col min="509" max="509" width="52.7109375" style="21" customWidth="1"/>
    <col min="510" max="510" width="17.42578125" style="21" customWidth="1"/>
    <col min="511" max="511" width="6.7109375" style="21" customWidth="1"/>
    <col min="512" max="513" width="9.85546875" style="21" bestFit="1" customWidth="1"/>
    <col min="514" max="514" width="7.140625" style="21" customWidth="1"/>
    <col min="515" max="515" width="11.28515625" style="21" bestFit="1" customWidth="1"/>
    <col min="516" max="516" width="11" style="21" customWidth="1"/>
    <col min="517" max="517" width="10.28515625" style="21" customWidth="1"/>
    <col min="518" max="764" width="8.85546875" style="21"/>
    <col min="765" max="765" width="52.7109375" style="21" customWidth="1"/>
    <col min="766" max="766" width="17.42578125" style="21" customWidth="1"/>
    <col min="767" max="767" width="6.7109375" style="21" customWidth="1"/>
    <col min="768" max="769" width="9.85546875" style="21" bestFit="1" customWidth="1"/>
    <col min="770" max="770" width="7.140625" style="21" customWidth="1"/>
    <col min="771" max="771" width="11.28515625" style="21" bestFit="1" customWidth="1"/>
    <col min="772" max="772" width="11" style="21" customWidth="1"/>
    <col min="773" max="773" width="10.28515625" style="21" customWidth="1"/>
    <col min="774" max="1020" width="8.85546875" style="21"/>
    <col min="1021" max="1021" width="52.7109375" style="21" customWidth="1"/>
    <col min="1022" max="1022" width="17.42578125" style="21" customWidth="1"/>
    <col min="1023" max="1023" width="6.7109375" style="21" customWidth="1"/>
    <col min="1024" max="1025" width="9.85546875" style="21" bestFit="1" customWidth="1"/>
    <col min="1026" max="1026" width="7.140625" style="21" customWidth="1"/>
    <col min="1027" max="1027" width="11.28515625" style="21" bestFit="1" customWidth="1"/>
    <col min="1028" max="1028" width="11" style="21" customWidth="1"/>
    <col min="1029" max="1029" width="10.28515625" style="21" customWidth="1"/>
    <col min="1030" max="1276" width="8.85546875" style="21"/>
    <col min="1277" max="1277" width="52.7109375" style="21" customWidth="1"/>
    <col min="1278" max="1278" width="17.42578125" style="21" customWidth="1"/>
    <col min="1279" max="1279" width="6.7109375" style="21" customWidth="1"/>
    <col min="1280" max="1281" width="9.85546875" style="21" bestFit="1" customWidth="1"/>
    <col min="1282" max="1282" width="7.140625" style="21" customWidth="1"/>
    <col min="1283" max="1283" width="11.28515625" style="21" bestFit="1" customWidth="1"/>
    <col min="1284" max="1284" width="11" style="21" customWidth="1"/>
    <col min="1285" max="1285" width="10.28515625" style="21" customWidth="1"/>
    <col min="1286" max="1532" width="8.85546875" style="21"/>
    <col min="1533" max="1533" width="52.7109375" style="21" customWidth="1"/>
    <col min="1534" max="1534" width="17.42578125" style="21" customWidth="1"/>
    <col min="1535" max="1535" width="6.7109375" style="21" customWidth="1"/>
    <col min="1536" max="1537" width="9.85546875" style="21" bestFit="1" customWidth="1"/>
    <col min="1538" max="1538" width="7.140625" style="21" customWidth="1"/>
    <col min="1539" max="1539" width="11.28515625" style="21" bestFit="1" customWidth="1"/>
    <col min="1540" max="1540" width="11" style="21" customWidth="1"/>
    <col min="1541" max="1541" width="10.28515625" style="21" customWidth="1"/>
    <col min="1542" max="1788" width="8.85546875" style="21"/>
    <col min="1789" max="1789" width="52.7109375" style="21" customWidth="1"/>
    <col min="1790" max="1790" width="17.42578125" style="21" customWidth="1"/>
    <col min="1791" max="1791" width="6.7109375" style="21" customWidth="1"/>
    <col min="1792" max="1793" width="9.85546875" style="21" bestFit="1" customWidth="1"/>
    <col min="1794" max="1794" width="7.140625" style="21" customWidth="1"/>
    <col min="1795" max="1795" width="11.28515625" style="21" bestFit="1" customWidth="1"/>
    <col min="1796" max="1796" width="11" style="21" customWidth="1"/>
    <col min="1797" max="1797" width="10.28515625" style="21" customWidth="1"/>
    <col min="1798" max="2044" width="8.85546875" style="21"/>
    <col min="2045" max="2045" width="52.7109375" style="21" customWidth="1"/>
    <col min="2046" max="2046" width="17.42578125" style="21" customWidth="1"/>
    <col min="2047" max="2047" width="6.7109375" style="21" customWidth="1"/>
    <col min="2048" max="2049" width="9.85546875" style="21" bestFit="1" customWidth="1"/>
    <col min="2050" max="2050" width="7.140625" style="21" customWidth="1"/>
    <col min="2051" max="2051" width="11.28515625" style="21" bestFit="1" customWidth="1"/>
    <col min="2052" max="2052" width="11" style="21" customWidth="1"/>
    <col min="2053" max="2053" width="10.28515625" style="21" customWidth="1"/>
    <col min="2054" max="2300" width="8.85546875" style="21"/>
    <col min="2301" max="2301" width="52.7109375" style="21" customWidth="1"/>
    <col min="2302" max="2302" width="17.42578125" style="21" customWidth="1"/>
    <col min="2303" max="2303" width="6.7109375" style="21" customWidth="1"/>
    <col min="2304" max="2305" width="9.85546875" style="21" bestFit="1" customWidth="1"/>
    <col min="2306" max="2306" width="7.140625" style="21" customWidth="1"/>
    <col min="2307" max="2307" width="11.28515625" style="21" bestFit="1" customWidth="1"/>
    <col min="2308" max="2308" width="11" style="21" customWidth="1"/>
    <col min="2309" max="2309" width="10.28515625" style="21" customWidth="1"/>
    <col min="2310" max="2556" width="8.85546875" style="21"/>
    <col min="2557" max="2557" width="52.7109375" style="21" customWidth="1"/>
    <col min="2558" max="2558" width="17.42578125" style="21" customWidth="1"/>
    <col min="2559" max="2559" width="6.7109375" style="21" customWidth="1"/>
    <col min="2560" max="2561" width="9.85546875" style="21" bestFit="1" customWidth="1"/>
    <col min="2562" max="2562" width="7.140625" style="21" customWidth="1"/>
    <col min="2563" max="2563" width="11.28515625" style="21" bestFit="1" customWidth="1"/>
    <col min="2564" max="2564" width="11" style="21" customWidth="1"/>
    <col min="2565" max="2565" width="10.28515625" style="21" customWidth="1"/>
    <col min="2566" max="2812" width="8.85546875" style="21"/>
    <col min="2813" max="2813" width="52.7109375" style="21" customWidth="1"/>
    <col min="2814" max="2814" width="17.42578125" style="21" customWidth="1"/>
    <col min="2815" max="2815" width="6.7109375" style="21" customWidth="1"/>
    <col min="2816" max="2817" width="9.85546875" style="21" bestFit="1" customWidth="1"/>
    <col min="2818" max="2818" width="7.140625" style="21" customWidth="1"/>
    <col min="2819" max="2819" width="11.28515625" style="21" bestFit="1" customWidth="1"/>
    <col min="2820" max="2820" width="11" style="21" customWidth="1"/>
    <col min="2821" max="2821" width="10.28515625" style="21" customWidth="1"/>
    <col min="2822" max="3068" width="8.85546875" style="21"/>
    <col min="3069" max="3069" width="52.7109375" style="21" customWidth="1"/>
    <col min="3070" max="3070" width="17.42578125" style="21" customWidth="1"/>
    <col min="3071" max="3071" width="6.7109375" style="21" customWidth="1"/>
    <col min="3072" max="3073" width="9.85546875" style="21" bestFit="1" customWidth="1"/>
    <col min="3074" max="3074" width="7.140625" style="21" customWidth="1"/>
    <col min="3075" max="3075" width="11.28515625" style="21" bestFit="1" customWidth="1"/>
    <col min="3076" max="3076" width="11" style="21" customWidth="1"/>
    <col min="3077" max="3077" width="10.28515625" style="21" customWidth="1"/>
    <col min="3078" max="3324" width="8.85546875" style="21"/>
    <col min="3325" max="3325" width="52.7109375" style="21" customWidth="1"/>
    <col min="3326" max="3326" width="17.42578125" style="21" customWidth="1"/>
    <col min="3327" max="3327" width="6.7109375" style="21" customWidth="1"/>
    <col min="3328" max="3329" width="9.85546875" style="21" bestFit="1" customWidth="1"/>
    <col min="3330" max="3330" width="7.140625" style="21" customWidth="1"/>
    <col min="3331" max="3331" width="11.28515625" style="21" bestFit="1" customWidth="1"/>
    <col min="3332" max="3332" width="11" style="21" customWidth="1"/>
    <col min="3333" max="3333" width="10.28515625" style="21" customWidth="1"/>
    <col min="3334" max="3580" width="8.85546875" style="21"/>
    <col min="3581" max="3581" width="52.7109375" style="21" customWidth="1"/>
    <col min="3582" max="3582" width="17.42578125" style="21" customWidth="1"/>
    <col min="3583" max="3583" width="6.7109375" style="21" customWidth="1"/>
    <col min="3584" max="3585" width="9.85546875" style="21" bestFit="1" customWidth="1"/>
    <col min="3586" max="3586" width="7.140625" style="21" customWidth="1"/>
    <col min="3587" max="3587" width="11.28515625" style="21" bestFit="1" customWidth="1"/>
    <col min="3588" max="3588" width="11" style="21" customWidth="1"/>
    <col min="3589" max="3589" width="10.28515625" style="21" customWidth="1"/>
    <col min="3590" max="3836" width="8.85546875" style="21"/>
    <col min="3837" max="3837" width="52.7109375" style="21" customWidth="1"/>
    <col min="3838" max="3838" width="17.42578125" style="21" customWidth="1"/>
    <col min="3839" max="3839" width="6.7109375" style="21" customWidth="1"/>
    <col min="3840" max="3841" width="9.85546875" style="21" bestFit="1" customWidth="1"/>
    <col min="3842" max="3842" width="7.140625" style="21" customWidth="1"/>
    <col min="3843" max="3843" width="11.28515625" style="21" bestFit="1" customWidth="1"/>
    <col min="3844" max="3844" width="11" style="21" customWidth="1"/>
    <col min="3845" max="3845" width="10.28515625" style="21" customWidth="1"/>
    <col min="3846" max="4092" width="8.85546875" style="21"/>
    <col min="4093" max="4093" width="52.7109375" style="21" customWidth="1"/>
    <col min="4094" max="4094" width="17.42578125" style="21" customWidth="1"/>
    <col min="4095" max="4095" width="6.7109375" style="21" customWidth="1"/>
    <col min="4096" max="4097" width="9.85546875" style="21" bestFit="1" customWidth="1"/>
    <col min="4098" max="4098" width="7.140625" style="21" customWidth="1"/>
    <col min="4099" max="4099" width="11.28515625" style="21" bestFit="1" customWidth="1"/>
    <col min="4100" max="4100" width="11" style="21" customWidth="1"/>
    <col min="4101" max="4101" width="10.28515625" style="21" customWidth="1"/>
    <col min="4102" max="4348" width="8.85546875" style="21"/>
    <col min="4349" max="4349" width="52.7109375" style="21" customWidth="1"/>
    <col min="4350" max="4350" width="17.42578125" style="21" customWidth="1"/>
    <col min="4351" max="4351" width="6.7109375" style="21" customWidth="1"/>
    <col min="4352" max="4353" width="9.85546875" style="21" bestFit="1" customWidth="1"/>
    <col min="4354" max="4354" width="7.140625" style="21" customWidth="1"/>
    <col min="4355" max="4355" width="11.28515625" style="21" bestFit="1" customWidth="1"/>
    <col min="4356" max="4356" width="11" style="21" customWidth="1"/>
    <col min="4357" max="4357" width="10.28515625" style="21" customWidth="1"/>
    <col min="4358" max="4604" width="8.85546875" style="21"/>
    <col min="4605" max="4605" width="52.7109375" style="21" customWidth="1"/>
    <col min="4606" max="4606" width="17.42578125" style="21" customWidth="1"/>
    <col min="4607" max="4607" width="6.7109375" style="21" customWidth="1"/>
    <col min="4608" max="4609" width="9.85546875" style="21" bestFit="1" customWidth="1"/>
    <col min="4610" max="4610" width="7.140625" style="21" customWidth="1"/>
    <col min="4611" max="4611" width="11.28515625" style="21" bestFit="1" customWidth="1"/>
    <col min="4612" max="4612" width="11" style="21" customWidth="1"/>
    <col min="4613" max="4613" width="10.28515625" style="21" customWidth="1"/>
    <col min="4614" max="4860" width="8.85546875" style="21"/>
    <col min="4861" max="4861" width="52.7109375" style="21" customWidth="1"/>
    <col min="4862" max="4862" width="17.42578125" style="21" customWidth="1"/>
    <col min="4863" max="4863" width="6.7109375" style="21" customWidth="1"/>
    <col min="4864" max="4865" width="9.85546875" style="21" bestFit="1" customWidth="1"/>
    <col min="4866" max="4866" width="7.140625" style="21" customWidth="1"/>
    <col min="4867" max="4867" width="11.28515625" style="21" bestFit="1" customWidth="1"/>
    <col min="4868" max="4868" width="11" style="21" customWidth="1"/>
    <col min="4869" max="4869" width="10.28515625" style="21" customWidth="1"/>
    <col min="4870" max="5116" width="8.85546875" style="21"/>
    <col min="5117" max="5117" width="52.7109375" style="21" customWidth="1"/>
    <col min="5118" max="5118" width="17.42578125" style="21" customWidth="1"/>
    <col min="5119" max="5119" width="6.7109375" style="21" customWidth="1"/>
    <col min="5120" max="5121" width="9.85546875" style="21" bestFit="1" customWidth="1"/>
    <col min="5122" max="5122" width="7.140625" style="21" customWidth="1"/>
    <col min="5123" max="5123" width="11.28515625" style="21" bestFit="1" customWidth="1"/>
    <col min="5124" max="5124" width="11" style="21" customWidth="1"/>
    <col min="5125" max="5125" width="10.28515625" style="21" customWidth="1"/>
    <col min="5126" max="5372" width="8.85546875" style="21"/>
    <col min="5373" max="5373" width="52.7109375" style="21" customWidth="1"/>
    <col min="5374" max="5374" width="17.42578125" style="21" customWidth="1"/>
    <col min="5375" max="5375" width="6.7109375" style="21" customWidth="1"/>
    <col min="5376" max="5377" width="9.85546875" style="21" bestFit="1" customWidth="1"/>
    <col min="5378" max="5378" width="7.140625" style="21" customWidth="1"/>
    <col min="5379" max="5379" width="11.28515625" style="21" bestFit="1" customWidth="1"/>
    <col min="5380" max="5380" width="11" style="21" customWidth="1"/>
    <col min="5381" max="5381" width="10.28515625" style="21" customWidth="1"/>
    <col min="5382" max="5628" width="8.85546875" style="21"/>
    <col min="5629" max="5629" width="52.7109375" style="21" customWidth="1"/>
    <col min="5630" max="5630" width="17.42578125" style="21" customWidth="1"/>
    <col min="5631" max="5631" width="6.7109375" style="21" customWidth="1"/>
    <col min="5632" max="5633" width="9.85546875" style="21" bestFit="1" customWidth="1"/>
    <col min="5634" max="5634" width="7.140625" style="21" customWidth="1"/>
    <col min="5635" max="5635" width="11.28515625" style="21" bestFit="1" customWidth="1"/>
    <col min="5636" max="5636" width="11" style="21" customWidth="1"/>
    <col min="5637" max="5637" width="10.28515625" style="21" customWidth="1"/>
    <col min="5638" max="5884" width="8.85546875" style="21"/>
    <col min="5885" max="5885" width="52.7109375" style="21" customWidth="1"/>
    <col min="5886" max="5886" width="17.42578125" style="21" customWidth="1"/>
    <col min="5887" max="5887" width="6.7109375" style="21" customWidth="1"/>
    <col min="5888" max="5889" width="9.85546875" style="21" bestFit="1" customWidth="1"/>
    <col min="5890" max="5890" width="7.140625" style="21" customWidth="1"/>
    <col min="5891" max="5891" width="11.28515625" style="21" bestFit="1" customWidth="1"/>
    <col min="5892" max="5892" width="11" style="21" customWidth="1"/>
    <col min="5893" max="5893" width="10.28515625" style="21" customWidth="1"/>
    <col min="5894" max="6140" width="8.85546875" style="21"/>
    <col min="6141" max="6141" width="52.7109375" style="21" customWidth="1"/>
    <col min="6142" max="6142" width="17.42578125" style="21" customWidth="1"/>
    <col min="6143" max="6143" width="6.7109375" style="21" customWidth="1"/>
    <col min="6144" max="6145" width="9.85546875" style="21" bestFit="1" customWidth="1"/>
    <col min="6146" max="6146" width="7.140625" style="21" customWidth="1"/>
    <col min="6147" max="6147" width="11.28515625" style="21" bestFit="1" customWidth="1"/>
    <col min="6148" max="6148" width="11" style="21" customWidth="1"/>
    <col min="6149" max="6149" width="10.28515625" style="21" customWidth="1"/>
    <col min="6150" max="6396" width="8.85546875" style="21"/>
    <col min="6397" max="6397" width="52.7109375" style="21" customWidth="1"/>
    <col min="6398" max="6398" width="17.42578125" style="21" customWidth="1"/>
    <col min="6399" max="6399" width="6.7109375" style="21" customWidth="1"/>
    <col min="6400" max="6401" width="9.85546875" style="21" bestFit="1" customWidth="1"/>
    <col min="6402" max="6402" width="7.140625" style="21" customWidth="1"/>
    <col min="6403" max="6403" width="11.28515625" style="21" bestFit="1" customWidth="1"/>
    <col min="6404" max="6404" width="11" style="21" customWidth="1"/>
    <col min="6405" max="6405" width="10.28515625" style="21" customWidth="1"/>
    <col min="6406" max="6652" width="8.85546875" style="21"/>
    <col min="6653" max="6653" width="52.7109375" style="21" customWidth="1"/>
    <col min="6654" max="6654" width="17.42578125" style="21" customWidth="1"/>
    <col min="6655" max="6655" width="6.7109375" style="21" customWidth="1"/>
    <col min="6656" max="6657" width="9.85546875" style="21" bestFit="1" customWidth="1"/>
    <col min="6658" max="6658" width="7.140625" style="21" customWidth="1"/>
    <col min="6659" max="6659" width="11.28515625" style="21" bestFit="1" customWidth="1"/>
    <col min="6660" max="6660" width="11" style="21" customWidth="1"/>
    <col min="6661" max="6661" width="10.28515625" style="21" customWidth="1"/>
    <col min="6662" max="6908" width="8.85546875" style="21"/>
    <col min="6909" max="6909" width="52.7109375" style="21" customWidth="1"/>
    <col min="6910" max="6910" width="17.42578125" style="21" customWidth="1"/>
    <col min="6911" max="6911" width="6.7109375" style="21" customWidth="1"/>
    <col min="6912" max="6913" width="9.85546875" style="21" bestFit="1" customWidth="1"/>
    <col min="6914" max="6914" width="7.140625" style="21" customWidth="1"/>
    <col min="6915" max="6915" width="11.28515625" style="21" bestFit="1" customWidth="1"/>
    <col min="6916" max="6916" width="11" style="21" customWidth="1"/>
    <col min="6917" max="6917" width="10.28515625" style="21" customWidth="1"/>
    <col min="6918" max="7164" width="8.85546875" style="21"/>
    <col min="7165" max="7165" width="52.7109375" style="21" customWidth="1"/>
    <col min="7166" max="7166" width="17.42578125" style="21" customWidth="1"/>
    <col min="7167" max="7167" width="6.7109375" style="21" customWidth="1"/>
    <col min="7168" max="7169" width="9.85546875" style="21" bestFit="1" customWidth="1"/>
    <col min="7170" max="7170" width="7.140625" style="21" customWidth="1"/>
    <col min="7171" max="7171" width="11.28515625" style="21" bestFit="1" customWidth="1"/>
    <col min="7172" max="7172" width="11" style="21" customWidth="1"/>
    <col min="7173" max="7173" width="10.28515625" style="21" customWidth="1"/>
    <col min="7174" max="7420" width="8.85546875" style="21"/>
    <col min="7421" max="7421" width="52.7109375" style="21" customWidth="1"/>
    <col min="7422" max="7422" width="17.42578125" style="21" customWidth="1"/>
    <col min="7423" max="7423" width="6.7109375" style="21" customWidth="1"/>
    <col min="7424" max="7425" width="9.85546875" style="21" bestFit="1" customWidth="1"/>
    <col min="7426" max="7426" width="7.140625" style="21" customWidth="1"/>
    <col min="7427" max="7427" width="11.28515625" style="21" bestFit="1" customWidth="1"/>
    <col min="7428" max="7428" width="11" style="21" customWidth="1"/>
    <col min="7429" max="7429" width="10.28515625" style="21" customWidth="1"/>
    <col min="7430" max="7676" width="8.85546875" style="21"/>
    <col min="7677" max="7677" width="52.7109375" style="21" customWidth="1"/>
    <col min="7678" max="7678" width="17.42578125" style="21" customWidth="1"/>
    <col min="7679" max="7679" width="6.7109375" style="21" customWidth="1"/>
    <col min="7680" max="7681" width="9.85546875" style="21" bestFit="1" customWidth="1"/>
    <col min="7682" max="7682" width="7.140625" style="21" customWidth="1"/>
    <col min="7683" max="7683" width="11.28515625" style="21" bestFit="1" customWidth="1"/>
    <col min="7684" max="7684" width="11" style="21" customWidth="1"/>
    <col min="7685" max="7685" width="10.28515625" style="21" customWidth="1"/>
    <col min="7686" max="7932" width="8.85546875" style="21"/>
    <col min="7933" max="7933" width="52.7109375" style="21" customWidth="1"/>
    <col min="7934" max="7934" width="17.42578125" style="21" customWidth="1"/>
    <col min="7935" max="7935" width="6.7109375" style="21" customWidth="1"/>
    <col min="7936" max="7937" width="9.85546875" style="21" bestFit="1" customWidth="1"/>
    <col min="7938" max="7938" width="7.140625" style="21" customWidth="1"/>
    <col min="7939" max="7939" width="11.28515625" style="21" bestFit="1" customWidth="1"/>
    <col min="7940" max="7940" width="11" style="21" customWidth="1"/>
    <col min="7941" max="7941" width="10.28515625" style="21" customWidth="1"/>
    <col min="7942" max="8188" width="8.85546875" style="21"/>
    <col min="8189" max="8189" width="52.7109375" style="21" customWidth="1"/>
    <col min="8190" max="8190" width="17.42578125" style="21" customWidth="1"/>
    <col min="8191" max="8191" width="6.7109375" style="21" customWidth="1"/>
    <col min="8192" max="8193" width="9.85546875" style="21" bestFit="1" customWidth="1"/>
    <col min="8194" max="8194" width="7.140625" style="21" customWidth="1"/>
    <col min="8195" max="8195" width="11.28515625" style="21" bestFit="1" customWidth="1"/>
    <col min="8196" max="8196" width="11" style="21" customWidth="1"/>
    <col min="8197" max="8197" width="10.28515625" style="21" customWidth="1"/>
    <col min="8198" max="8444" width="8.85546875" style="21"/>
    <col min="8445" max="8445" width="52.7109375" style="21" customWidth="1"/>
    <col min="8446" max="8446" width="17.42578125" style="21" customWidth="1"/>
    <col min="8447" max="8447" width="6.7109375" style="21" customWidth="1"/>
    <col min="8448" max="8449" width="9.85546875" style="21" bestFit="1" customWidth="1"/>
    <col min="8450" max="8450" width="7.140625" style="21" customWidth="1"/>
    <col min="8451" max="8451" width="11.28515625" style="21" bestFit="1" customWidth="1"/>
    <col min="8452" max="8452" width="11" style="21" customWidth="1"/>
    <col min="8453" max="8453" width="10.28515625" style="21" customWidth="1"/>
    <col min="8454" max="8700" width="8.85546875" style="21"/>
    <col min="8701" max="8701" width="52.7109375" style="21" customWidth="1"/>
    <col min="8702" max="8702" width="17.42578125" style="21" customWidth="1"/>
    <col min="8703" max="8703" width="6.7109375" style="21" customWidth="1"/>
    <col min="8704" max="8705" width="9.85546875" style="21" bestFit="1" customWidth="1"/>
    <col min="8706" max="8706" width="7.140625" style="21" customWidth="1"/>
    <col min="8707" max="8707" width="11.28515625" style="21" bestFit="1" customWidth="1"/>
    <col min="8708" max="8708" width="11" style="21" customWidth="1"/>
    <col min="8709" max="8709" width="10.28515625" style="21" customWidth="1"/>
    <col min="8710" max="8956" width="8.85546875" style="21"/>
    <col min="8957" max="8957" width="52.7109375" style="21" customWidth="1"/>
    <col min="8958" max="8958" width="17.42578125" style="21" customWidth="1"/>
    <col min="8959" max="8959" width="6.7109375" style="21" customWidth="1"/>
    <col min="8960" max="8961" width="9.85546875" style="21" bestFit="1" customWidth="1"/>
    <col min="8962" max="8962" width="7.140625" style="21" customWidth="1"/>
    <col min="8963" max="8963" width="11.28515625" style="21" bestFit="1" customWidth="1"/>
    <col min="8964" max="8964" width="11" style="21" customWidth="1"/>
    <col min="8965" max="8965" width="10.28515625" style="21" customWidth="1"/>
    <col min="8966" max="9212" width="8.85546875" style="21"/>
    <col min="9213" max="9213" width="52.7109375" style="21" customWidth="1"/>
    <col min="9214" max="9214" width="17.42578125" style="21" customWidth="1"/>
    <col min="9215" max="9215" width="6.7109375" style="21" customWidth="1"/>
    <col min="9216" max="9217" width="9.85546875" style="21" bestFit="1" customWidth="1"/>
    <col min="9218" max="9218" width="7.140625" style="21" customWidth="1"/>
    <col min="9219" max="9219" width="11.28515625" style="21" bestFit="1" customWidth="1"/>
    <col min="9220" max="9220" width="11" style="21" customWidth="1"/>
    <col min="9221" max="9221" width="10.28515625" style="21" customWidth="1"/>
    <col min="9222" max="9468" width="8.85546875" style="21"/>
    <col min="9469" max="9469" width="52.7109375" style="21" customWidth="1"/>
    <col min="9470" max="9470" width="17.42578125" style="21" customWidth="1"/>
    <col min="9471" max="9471" width="6.7109375" style="21" customWidth="1"/>
    <col min="9472" max="9473" width="9.85546875" style="21" bestFit="1" customWidth="1"/>
    <col min="9474" max="9474" width="7.140625" style="21" customWidth="1"/>
    <col min="9475" max="9475" width="11.28515625" style="21" bestFit="1" customWidth="1"/>
    <col min="9476" max="9476" width="11" style="21" customWidth="1"/>
    <col min="9477" max="9477" width="10.28515625" style="21" customWidth="1"/>
    <col min="9478" max="9724" width="8.85546875" style="21"/>
    <col min="9725" max="9725" width="52.7109375" style="21" customWidth="1"/>
    <col min="9726" max="9726" width="17.42578125" style="21" customWidth="1"/>
    <col min="9727" max="9727" width="6.7109375" style="21" customWidth="1"/>
    <col min="9728" max="9729" width="9.85546875" style="21" bestFit="1" customWidth="1"/>
    <col min="9730" max="9730" width="7.140625" style="21" customWidth="1"/>
    <col min="9731" max="9731" width="11.28515625" style="21" bestFit="1" customWidth="1"/>
    <col min="9732" max="9732" width="11" style="21" customWidth="1"/>
    <col min="9733" max="9733" width="10.28515625" style="21" customWidth="1"/>
    <col min="9734" max="9980" width="8.85546875" style="21"/>
    <col min="9981" max="9981" width="52.7109375" style="21" customWidth="1"/>
    <col min="9982" max="9982" width="17.42578125" style="21" customWidth="1"/>
    <col min="9983" max="9983" width="6.7109375" style="21" customWidth="1"/>
    <col min="9984" max="9985" width="9.85546875" style="21" bestFit="1" customWidth="1"/>
    <col min="9986" max="9986" width="7.140625" style="21" customWidth="1"/>
    <col min="9987" max="9987" width="11.28515625" style="21" bestFit="1" customWidth="1"/>
    <col min="9988" max="9988" width="11" style="21" customWidth="1"/>
    <col min="9989" max="9989" width="10.28515625" style="21" customWidth="1"/>
    <col min="9990" max="10236" width="8.85546875" style="21"/>
    <col min="10237" max="10237" width="52.7109375" style="21" customWidth="1"/>
    <col min="10238" max="10238" width="17.42578125" style="21" customWidth="1"/>
    <col min="10239" max="10239" width="6.7109375" style="21" customWidth="1"/>
    <col min="10240" max="10241" width="9.85546875" style="21" bestFit="1" customWidth="1"/>
    <col min="10242" max="10242" width="7.140625" style="21" customWidth="1"/>
    <col min="10243" max="10243" width="11.28515625" style="21" bestFit="1" customWidth="1"/>
    <col min="10244" max="10244" width="11" style="21" customWidth="1"/>
    <col min="10245" max="10245" width="10.28515625" style="21" customWidth="1"/>
    <col min="10246" max="10492" width="8.85546875" style="21"/>
    <col min="10493" max="10493" width="52.7109375" style="21" customWidth="1"/>
    <col min="10494" max="10494" width="17.42578125" style="21" customWidth="1"/>
    <col min="10495" max="10495" width="6.7109375" style="21" customWidth="1"/>
    <col min="10496" max="10497" width="9.85546875" style="21" bestFit="1" customWidth="1"/>
    <col min="10498" max="10498" width="7.140625" style="21" customWidth="1"/>
    <col min="10499" max="10499" width="11.28515625" style="21" bestFit="1" customWidth="1"/>
    <col min="10500" max="10500" width="11" style="21" customWidth="1"/>
    <col min="10501" max="10501" width="10.28515625" style="21" customWidth="1"/>
    <col min="10502" max="10748" width="8.85546875" style="21"/>
    <col min="10749" max="10749" width="52.7109375" style="21" customWidth="1"/>
    <col min="10750" max="10750" width="17.42578125" style="21" customWidth="1"/>
    <col min="10751" max="10751" width="6.7109375" style="21" customWidth="1"/>
    <col min="10752" max="10753" width="9.85546875" style="21" bestFit="1" customWidth="1"/>
    <col min="10754" max="10754" width="7.140625" style="21" customWidth="1"/>
    <col min="10755" max="10755" width="11.28515625" style="21" bestFit="1" customWidth="1"/>
    <col min="10756" max="10756" width="11" style="21" customWidth="1"/>
    <col min="10757" max="10757" width="10.28515625" style="21" customWidth="1"/>
    <col min="10758" max="11004" width="8.85546875" style="21"/>
    <col min="11005" max="11005" width="52.7109375" style="21" customWidth="1"/>
    <col min="11006" max="11006" width="17.42578125" style="21" customWidth="1"/>
    <col min="11007" max="11007" width="6.7109375" style="21" customWidth="1"/>
    <col min="11008" max="11009" width="9.85546875" style="21" bestFit="1" customWidth="1"/>
    <col min="11010" max="11010" width="7.140625" style="21" customWidth="1"/>
    <col min="11011" max="11011" width="11.28515625" style="21" bestFit="1" customWidth="1"/>
    <col min="11012" max="11012" width="11" style="21" customWidth="1"/>
    <col min="11013" max="11013" width="10.28515625" style="21" customWidth="1"/>
    <col min="11014" max="11260" width="8.85546875" style="21"/>
    <col min="11261" max="11261" width="52.7109375" style="21" customWidth="1"/>
    <col min="11262" max="11262" width="17.42578125" style="21" customWidth="1"/>
    <col min="11263" max="11263" width="6.7109375" style="21" customWidth="1"/>
    <col min="11264" max="11265" width="9.85546875" style="21" bestFit="1" customWidth="1"/>
    <col min="11266" max="11266" width="7.140625" style="21" customWidth="1"/>
    <col min="11267" max="11267" width="11.28515625" style="21" bestFit="1" customWidth="1"/>
    <col min="11268" max="11268" width="11" style="21" customWidth="1"/>
    <col min="11269" max="11269" width="10.28515625" style="21" customWidth="1"/>
    <col min="11270" max="11516" width="8.85546875" style="21"/>
    <col min="11517" max="11517" width="52.7109375" style="21" customWidth="1"/>
    <col min="11518" max="11518" width="17.42578125" style="21" customWidth="1"/>
    <col min="11519" max="11519" width="6.7109375" style="21" customWidth="1"/>
    <col min="11520" max="11521" width="9.85546875" style="21" bestFit="1" customWidth="1"/>
    <col min="11522" max="11522" width="7.140625" style="21" customWidth="1"/>
    <col min="11523" max="11523" width="11.28515625" style="21" bestFit="1" customWidth="1"/>
    <col min="11524" max="11524" width="11" style="21" customWidth="1"/>
    <col min="11525" max="11525" width="10.28515625" style="21" customWidth="1"/>
    <col min="11526" max="11772" width="8.85546875" style="21"/>
    <col min="11773" max="11773" width="52.7109375" style="21" customWidth="1"/>
    <col min="11774" max="11774" width="17.42578125" style="21" customWidth="1"/>
    <col min="11775" max="11775" width="6.7109375" style="21" customWidth="1"/>
    <col min="11776" max="11777" width="9.85546875" style="21" bestFit="1" customWidth="1"/>
    <col min="11778" max="11778" width="7.140625" style="21" customWidth="1"/>
    <col min="11779" max="11779" width="11.28515625" style="21" bestFit="1" customWidth="1"/>
    <col min="11780" max="11780" width="11" style="21" customWidth="1"/>
    <col min="11781" max="11781" width="10.28515625" style="21" customWidth="1"/>
    <col min="11782" max="12028" width="8.85546875" style="21"/>
    <col min="12029" max="12029" width="52.7109375" style="21" customWidth="1"/>
    <col min="12030" max="12030" width="17.42578125" style="21" customWidth="1"/>
    <col min="12031" max="12031" width="6.7109375" style="21" customWidth="1"/>
    <col min="12032" max="12033" width="9.85546875" style="21" bestFit="1" customWidth="1"/>
    <col min="12034" max="12034" width="7.140625" style="21" customWidth="1"/>
    <col min="12035" max="12035" width="11.28515625" style="21" bestFit="1" customWidth="1"/>
    <col min="12036" max="12036" width="11" style="21" customWidth="1"/>
    <col min="12037" max="12037" width="10.28515625" style="21" customWidth="1"/>
    <col min="12038" max="12284" width="8.85546875" style="21"/>
    <col min="12285" max="12285" width="52.7109375" style="21" customWidth="1"/>
    <col min="12286" max="12286" width="17.42578125" style="21" customWidth="1"/>
    <col min="12287" max="12287" width="6.7109375" style="21" customWidth="1"/>
    <col min="12288" max="12289" width="9.85546875" style="21" bestFit="1" customWidth="1"/>
    <col min="12290" max="12290" width="7.140625" style="21" customWidth="1"/>
    <col min="12291" max="12291" width="11.28515625" style="21" bestFit="1" customWidth="1"/>
    <col min="12292" max="12292" width="11" style="21" customWidth="1"/>
    <col min="12293" max="12293" width="10.28515625" style="21" customWidth="1"/>
    <col min="12294" max="12540" width="8.85546875" style="21"/>
    <col min="12541" max="12541" width="52.7109375" style="21" customWidth="1"/>
    <col min="12542" max="12542" width="17.42578125" style="21" customWidth="1"/>
    <col min="12543" max="12543" width="6.7109375" style="21" customWidth="1"/>
    <col min="12544" max="12545" width="9.85546875" style="21" bestFit="1" customWidth="1"/>
    <col min="12546" max="12546" width="7.140625" style="21" customWidth="1"/>
    <col min="12547" max="12547" width="11.28515625" style="21" bestFit="1" customWidth="1"/>
    <col min="12548" max="12548" width="11" style="21" customWidth="1"/>
    <col min="12549" max="12549" width="10.28515625" style="21" customWidth="1"/>
    <col min="12550" max="12796" width="8.85546875" style="21"/>
    <col min="12797" max="12797" width="52.7109375" style="21" customWidth="1"/>
    <col min="12798" max="12798" width="17.42578125" style="21" customWidth="1"/>
    <col min="12799" max="12799" width="6.7109375" style="21" customWidth="1"/>
    <col min="12800" max="12801" width="9.85546875" style="21" bestFit="1" customWidth="1"/>
    <col min="12802" max="12802" width="7.140625" style="21" customWidth="1"/>
    <col min="12803" max="12803" width="11.28515625" style="21" bestFit="1" customWidth="1"/>
    <col min="12804" max="12804" width="11" style="21" customWidth="1"/>
    <col min="12805" max="12805" width="10.28515625" style="21" customWidth="1"/>
    <col min="12806" max="13052" width="8.85546875" style="21"/>
    <col min="13053" max="13053" width="52.7109375" style="21" customWidth="1"/>
    <col min="13054" max="13054" width="17.42578125" style="21" customWidth="1"/>
    <col min="13055" max="13055" width="6.7109375" style="21" customWidth="1"/>
    <col min="13056" max="13057" width="9.85546875" style="21" bestFit="1" customWidth="1"/>
    <col min="13058" max="13058" width="7.140625" style="21" customWidth="1"/>
    <col min="13059" max="13059" width="11.28515625" style="21" bestFit="1" customWidth="1"/>
    <col min="13060" max="13060" width="11" style="21" customWidth="1"/>
    <col min="13061" max="13061" width="10.28515625" style="21" customWidth="1"/>
    <col min="13062" max="13308" width="8.85546875" style="21"/>
    <col min="13309" max="13309" width="52.7109375" style="21" customWidth="1"/>
    <col min="13310" max="13310" width="17.42578125" style="21" customWidth="1"/>
    <col min="13311" max="13311" width="6.7109375" style="21" customWidth="1"/>
    <col min="13312" max="13313" width="9.85546875" style="21" bestFit="1" customWidth="1"/>
    <col min="13314" max="13314" width="7.140625" style="21" customWidth="1"/>
    <col min="13315" max="13315" width="11.28515625" style="21" bestFit="1" customWidth="1"/>
    <col min="13316" max="13316" width="11" style="21" customWidth="1"/>
    <col min="13317" max="13317" width="10.28515625" style="21" customWidth="1"/>
    <col min="13318" max="13564" width="8.85546875" style="21"/>
    <col min="13565" max="13565" width="52.7109375" style="21" customWidth="1"/>
    <col min="13566" max="13566" width="17.42578125" style="21" customWidth="1"/>
    <col min="13567" max="13567" width="6.7109375" style="21" customWidth="1"/>
    <col min="13568" max="13569" width="9.85546875" style="21" bestFit="1" customWidth="1"/>
    <col min="13570" max="13570" width="7.140625" style="21" customWidth="1"/>
    <col min="13571" max="13571" width="11.28515625" style="21" bestFit="1" customWidth="1"/>
    <col min="13572" max="13572" width="11" style="21" customWidth="1"/>
    <col min="13573" max="13573" width="10.28515625" style="21" customWidth="1"/>
    <col min="13574" max="13820" width="8.85546875" style="21"/>
    <col min="13821" max="13821" width="52.7109375" style="21" customWidth="1"/>
    <col min="13822" max="13822" width="17.42578125" style="21" customWidth="1"/>
    <col min="13823" max="13823" width="6.7109375" style="21" customWidth="1"/>
    <col min="13824" max="13825" width="9.85546875" style="21" bestFit="1" customWidth="1"/>
    <col min="13826" max="13826" width="7.140625" style="21" customWidth="1"/>
    <col min="13827" max="13827" width="11.28515625" style="21" bestFit="1" customWidth="1"/>
    <col min="13828" max="13828" width="11" style="21" customWidth="1"/>
    <col min="13829" max="13829" width="10.28515625" style="21" customWidth="1"/>
    <col min="13830" max="14076" width="8.85546875" style="21"/>
    <col min="14077" max="14077" width="52.7109375" style="21" customWidth="1"/>
    <col min="14078" max="14078" width="17.42578125" style="21" customWidth="1"/>
    <col min="14079" max="14079" width="6.7109375" style="21" customWidth="1"/>
    <col min="14080" max="14081" width="9.85546875" style="21" bestFit="1" customWidth="1"/>
    <col min="14082" max="14082" width="7.140625" style="21" customWidth="1"/>
    <col min="14083" max="14083" width="11.28515625" style="21" bestFit="1" customWidth="1"/>
    <col min="14084" max="14084" width="11" style="21" customWidth="1"/>
    <col min="14085" max="14085" width="10.28515625" style="21" customWidth="1"/>
    <col min="14086" max="14332" width="8.85546875" style="21"/>
    <col min="14333" max="14333" width="52.7109375" style="21" customWidth="1"/>
    <col min="14334" max="14334" width="17.42578125" style="21" customWidth="1"/>
    <col min="14335" max="14335" width="6.7109375" style="21" customWidth="1"/>
    <col min="14336" max="14337" width="9.85546875" style="21" bestFit="1" customWidth="1"/>
    <col min="14338" max="14338" width="7.140625" style="21" customWidth="1"/>
    <col min="14339" max="14339" width="11.28515625" style="21" bestFit="1" customWidth="1"/>
    <col min="14340" max="14340" width="11" style="21" customWidth="1"/>
    <col min="14341" max="14341" width="10.28515625" style="21" customWidth="1"/>
    <col min="14342" max="14588" width="8.85546875" style="21"/>
    <col min="14589" max="14589" width="52.7109375" style="21" customWidth="1"/>
    <col min="14590" max="14590" width="17.42578125" style="21" customWidth="1"/>
    <col min="14591" max="14591" width="6.7109375" style="21" customWidth="1"/>
    <col min="14592" max="14593" width="9.85546875" style="21" bestFit="1" customWidth="1"/>
    <col min="14594" max="14594" width="7.140625" style="21" customWidth="1"/>
    <col min="14595" max="14595" width="11.28515625" style="21" bestFit="1" customWidth="1"/>
    <col min="14596" max="14596" width="11" style="21" customWidth="1"/>
    <col min="14597" max="14597" width="10.28515625" style="21" customWidth="1"/>
    <col min="14598" max="14844" width="8.85546875" style="21"/>
    <col min="14845" max="14845" width="52.7109375" style="21" customWidth="1"/>
    <col min="14846" max="14846" width="17.42578125" style="21" customWidth="1"/>
    <col min="14847" max="14847" width="6.7109375" style="21" customWidth="1"/>
    <col min="14848" max="14849" width="9.85546875" style="21" bestFit="1" customWidth="1"/>
    <col min="14850" max="14850" width="7.140625" style="21" customWidth="1"/>
    <col min="14851" max="14851" width="11.28515625" style="21" bestFit="1" customWidth="1"/>
    <col min="14852" max="14852" width="11" style="21" customWidth="1"/>
    <col min="14853" max="14853" width="10.28515625" style="21" customWidth="1"/>
    <col min="14854" max="15100" width="8.85546875" style="21"/>
    <col min="15101" max="15101" width="52.7109375" style="21" customWidth="1"/>
    <col min="15102" max="15102" width="17.42578125" style="21" customWidth="1"/>
    <col min="15103" max="15103" width="6.7109375" style="21" customWidth="1"/>
    <col min="15104" max="15105" width="9.85546875" style="21" bestFit="1" customWidth="1"/>
    <col min="15106" max="15106" width="7.140625" style="21" customWidth="1"/>
    <col min="15107" max="15107" width="11.28515625" style="21" bestFit="1" customWidth="1"/>
    <col min="15108" max="15108" width="11" style="21" customWidth="1"/>
    <col min="15109" max="15109" width="10.28515625" style="21" customWidth="1"/>
    <col min="15110" max="15356" width="8.85546875" style="21"/>
    <col min="15357" max="15357" width="52.7109375" style="21" customWidth="1"/>
    <col min="15358" max="15358" width="17.42578125" style="21" customWidth="1"/>
    <col min="15359" max="15359" width="6.7109375" style="21" customWidth="1"/>
    <col min="15360" max="15361" width="9.85546875" style="21" bestFit="1" customWidth="1"/>
    <col min="15362" max="15362" width="7.140625" style="21" customWidth="1"/>
    <col min="15363" max="15363" width="11.28515625" style="21" bestFit="1" customWidth="1"/>
    <col min="15364" max="15364" width="11" style="21" customWidth="1"/>
    <col min="15365" max="15365" width="10.28515625" style="21" customWidth="1"/>
    <col min="15366" max="15612" width="8.85546875" style="21"/>
    <col min="15613" max="15613" width="52.7109375" style="21" customWidth="1"/>
    <col min="15614" max="15614" width="17.42578125" style="21" customWidth="1"/>
    <col min="15615" max="15615" width="6.7109375" style="21" customWidth="1"/>
    <col min="15616" max="15617" width="9.85546875" style="21" bestFit="1" customWidth="1"/>
    <col min="15618" max="15618" width="7.140625" style="21" customWidth="1"/>
    <col min="15619" max="15619" width="11.28515625" style="21" bestFit="1" customWidth="1"/>
    <col min="15620" max="15620" width="11" style="21" customWidth="1"/>
    <col min="15621" max="15621" width="10.28515625" style="21" customWidth="1"/>
    <col min="15622" max="15868" width="8.85546875" style="21"/>
    <col min="15869" max="15869" width="52.7109375" style="21" customWidth="1"/>
    <col min="15870" max="15870" width="17.42578125" style="21" customWidth="1"/>
    <col min="15871" max="15871" width="6.7109375" style="21" customWidth="1"/>
    <col min="15872" max="15873" width="9.85546875" style="21" bestFit="1" customWidth="1"/>
    <col min="15874" max="15874" width="7.140625" style="21" customWidth="1"/>
    <col min="15875" max="15875" width="11.28515625" style="21" bestFit="1" customWidth="1"/>
    <col min="15876" max="15876" width="11" style="21" customWidth="1"/>
    <col min="15877" max="15877" width="10.28515625" style="21" customWidth="1"/>
    <col min="15878" max="16124" width="8.85546875" style="21"/>
    <col min="16125" max="16125" width="52.7109375" style="21" customWidth="1"/>
    <col min="16126" max="16126" width="17.42578125" style="21" customWidth="1"/>
    <col min="16127" max="16127" width="6.7109375" style="21" customWidth="1"/>
    <col min="16128" max="16129" width="9.85546875" style="21" bestFit="1" customWidth="1"/>
    <col min="16130" max="16130" width="7.140625" style="21" customWidth="1"/>
    <col min="16131" max="16131" width="11.28515625" style="21" bestFit="1" customWidth="1"/>
    <col min="16132" max="16132" width="11" style="21" customWidth="1"/>
    <col min="16133" max="16133" width="10.28515625" style="21" customWidth="1"/>
    <col min="16134" max="16384" width="8.85546875" style="21"/>
  </cols>
  <sheetData>
    <row r="1" spans="1:9" s="20" customFormat="1" ht="47.45" customHeight="1" x14ac:dyDescent="0.25">
      <c r="A1" s="17"/>
      <c r="B1" s="18"/>
      <c r="C1" s="18"/>
      <c r="D1" s="18"/>
      <c r="E1" s="19"/>
      <c r="G1" s="36"/>
      <c r="H1" s="13" t="s">
        <v>46</v>
      </c>
    </row>
    <row r="2" spans="1:9" ht="18.75" x14ac:dyDescent="0.25">
      <c r="A2" s="144" t="s">
        <v>24</v>
      </c>
      <c r="B2" s="144"/>
      <c r="C2" s="144"/>
      <c r="D2" s="144"/>
      <c r="E2" s="144"/>
      <c r="F2" s="144"/>
      <c r="G2" s="144"/>
      <c r="H2" s="144"/>
    </row>
    <row r="3" spans="1:9" ht="18.75" customHeight="1" x14ac:dyDescent="0.25">
      <c r="A3" s="144" t="s">
        <v>25</v>
      </c>
      <c r="B3" s="144"/>
      <c r="C3" s="144"/>
      <c r="D3" s="144"/>
      <c r="E3" s="144"/>
      <c r="F3" s="144"/>
      <c r="G3" s="144"/>
      <c r="H3" s="144"/>
    </row>
    <row r="4" spans="1:9" ht="18" customHeight="1" x14ac:dyDescent="0.25">
      <c r="A4" s="144" t="s">
        <v>122</v>
      </c>
      <c r="B4" s="144"/>
      <c r="C4" s="144"/>
      <c r="D4" s="144"/>
      <c r="E4" s="144"/>
      <c r="F4" s="144"/>
      <c r="G4" s="144"/>
      <c r="H4" s="144"/>
    </row>
    <row r="5" spans="1:9" ht="18" customHeight="1" x14ac:dyDescent="0.25">
      <c r="A5" s="144" t="s">
        <v>47</v>
      </c>
      <c r="B5" s="144"/>
      <c r="C5" s="144"/>
      <c r="D5" s="144"/>
      <c r="E5" s="144"/>
      <c r="F5" s="144"/>
      <c r="G5" s="144"/>
      <c r="H5" s="144"/>
    </row>
    <row r="6" spans="1:9" ht="8.4499999999999993" customHeight="1" x14ac:dyDescent="0.3">
      <c r="A6" s="22"/>
      <c r="B6" s="23"/>
      <c r="C6" s="23"/>
      <c r="D6" s="23"/>
      <c r="E6" s="23"/>
      <c r="F6" s="23"/>
      <c r="G6" s="23"/>
      <c r="H6" s="23"/>
    </row>
    <row r="7" spans="1:9" ht="14.45" customHeight="1" x14ac:dyDescent="0.25">
      <c r="A7" s="145" t="s">
        <v>1</v>
      </c>
      <c r="B7" s="145" t="s">
        <v>4</v>
      </c>
      <c r="C7" s="146" t="s">
        <v>26</v>
      </c>
      <c r="D7" s="145" t="s">
        <v>5</v>
      </c>
      <c r="E7" s="145" t="s">
        <v>27</v>
      </c>
      <c r="F7" s="145" t="s">
        <v>48</v>
      </c>
      <c r="G7" s="145"/>
      <c r="H7" s="145"/>
    </row>
    <row r="8" spans="1:9" ht="29.45" customHeight="1" x14ac:dyDescent="0.25">
      <c r="A8" s="145"/>
      <c r="B8" s="145"/>
      <c r="C8" s="146"/>
      <c r="D8" s="145"/>
      <c r="E8" s="145"/>
      <c r="F8" s="24" t="s">
        <v>10</v>
      </c>
      <c r="G8" s="24" t="s">
        <v>11</v>
      </c>
      <c r="H8" s="24" t="s">
        <v>28</v>
      </c>
    </row>
    <row r="9" spans="1:9" ht="13.9" x14ac:dyDescent="0.3">
      <c r="A9" s="25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</row>
    <row r="10" spans="1:9" ht="38.25" x14ac:dyDescent="0.25">
      <c r="A10" s="137" t="s">
        <v>65</v>
      </c>
      <c r="B10" s="29" t="s">
        <v>66</v>
      </c>
      <c r="C10" s="133" t="s">
        <v>52</v>
      </c>
      <c r="D10" s="27" t="s">
        <v>6</v>
      </c>
      <c r="E10" s="30">
        <v>15</v>
      </c>
      <c r="F10" s="30">
        <v>25</v>
      </c>
      <c r="G10" s="74">
        <v>25</v>
      </c>
      <c r="H10" s="81"/>
      <c r="I10" s="31">
        <f>(G10*100)/F10</f>
        <v>100</v>
      </c>
    </row>
    <row r="11" spans="1:9" ht="44.45" customHeight="1" x14ac:dyDescent="0.25">
      <c r="A11" s="138"/>
      <c r="B11" s="29" t="s">
        <v>67</v>
      </c>
      <c r="C11" s="134"/>
      <c r="D11" s="27" t="s">
        <v>75</v>
      </c>
      <c r="E11" s="28">
        <v>12</v>
      </c>
      <c r="F11" s="28">
        <v>15</v>
      </c>
      <c r="G11" s="28">
        <v>15</v>
      </c>
      <c r="H11" s="28"/>
      <c r="I11" s="31">
        <f t="shared" ref="I11:I18" si="0">(G11*100)/F11</f>
        <v>100</v>
      </c>
    </row>
    <row r="12" spans="1:9" ht="25.5" x14ac:dyDescent="0.25">
      <c r="A12" s="138"/>
      <c r="B12" s="29" t="s">
        <v>68</v>
      </c>
      <c r="C12" s="134"/>
      <c r="D12" s="27" t="s">
        <v>76</v>
      </c>
      <c r="E12" s="28">
        <v>1300</v>
      </c>
      <c r="F12" s="28">
        <v>1500</v>
      </c>
      <c r="G12" s="28">
        <v>1500</v>
      </c>
      <c r="H12" s="28"/>
      <c r="I12" s="31">
        <f t="shared" si="0"/>
        <v>100</v>
      </c>
    </row>
    <row r="13" spans="1:9" ht="25.5" x14ac:dyDescent="0.25">
      <c r="A13" s="138"/>
      <c r="B13" s="29" t="s">
        <v>69</v>
      </c>
      <c r="C13" s="134"/>
      <c r="D13" s="27" t="s">
        <v>75</v>
      </c>
      <c r="E13" s="28">
        <v>16</v>
      </c>
      <c r="F13" s="28">
        <v>25</v>
      </c>
      <c r="G13" s="28">
        <v>25</v>
      </c>
      <c r="H13" s="28"/>
      <c r="I13" s="31"/>
    </row>
    <row r="14" spans="1:9" ht="25.5" x14ac:dyDescent="0.25">
      <c r="A14" s="138"/>
      <c r="B14" s="26" t="s">
        <v>70</v>
      </c>
      <c r="C14" s="134"/>
      <c r="D14" s="27" t="s">
        <v>6</v>
      </c>
      <c r="E14" s="28">
        <v>15</v>
      </c>
      <c r="F14" s="28">
        <v>20</v>
      </c>
      <c r="G14" s="28">
        <v>20</v>
      </c>
      <c r="H14" s="28"/>
      <c r="I14" s="31"/>
    </row>
    <row r="15" spans="1:9" ht="38.25" x14ac:dyDescent="0.25">
      <c r="A15" s="138"/>
      <c r="B15" s="26" t="s">
        <v>133</v>
      </c>
      <c r="C15" s="134"/>
      <c r="D15" s="27"/>
      <c r="E15" s="28">
        <v>13</v>
      </c>
      <c r="F15" s="28">
        <v>14</v>
      </c>
      <c r="G15" s="28">
        <v>14</v>
      </c>
      <c r="H15" s="28"/>
      <c r="I15" s="31"/>
    </row>
    <row r="16" spans="1:9" ht="38.25" x14ac:dyDescent="0.25">
      <c r="A16" s="138"/>
      <c r="B16" s="26" t="s">
        <v>71</v>
      </c>
      <c r="C16" s="134"/>
      <c r="D16" s="27" t="s">
        <v>6</v>
      </c>
      <c r="E16" s="28" t="s">
        <v>77</v>
      </c>
      <c r="F16" s="28">
        <v>25</v>
      </c>
      <c r="G16" s="28">
        <v>25</v>
      </c>
      <c r="H16" s="28"/>
      <c r="I16" s="31"/>
    </row>
    <row r="17" spans="1:9" ht="38.25" x14ac:dyDescent="0.25">
      <c r="A17" s="138"/>
      <c r="B17" s="26" t="s">
        <v>73</v>
      </c>
      <c r="C17" s="134"/>
      <c r="D17" s="27" t="s">
        <v>6</v>
      </c>
      <c r="E17" s="28" t="s">
        <v>77</v>
      </c>
      <c r="F17" s="28">
        <v>20</v>
      </c>
      <c r="G17" s="28">
        <v>20</v>
      </c>
      <c r="H17" s="28"/>
      <c r="I17" s="31"/>
    </row>
    <row r="18" spans="1:9" ht="25.5" x14ac:dyDescent="0.25">
      <c r="A18" s="139"/>
      <c r="B18" s="26" t="s">
        <v>72</v>
      </c>
      <c r="C18" s="135"/>
      <c r="D18" s="27" t="s">
        <v>6</v>
      </c>
      <c r="E18" s="28"/>
      <c r="F18" s="28">
        <v>95</v>
      </c>
      <c r="G18" s="106">
        <v>99.9</v>
      </c>
      <c r="H18" s="107" t="s">
        <v>127</v>
      </c>
      <c r="I18" s="31">
        <f t="shared" si="0"/>
        <v>105.15789473684211</v>
      </c>
    </row>
    <row r="19" spans="1:9" ht="28.9" customHeight="1" x14ac:dyDescent="0.3"/>
    <row r="20" spans="1:9" ht="38.450000000000003" customHeight="1" x14ac:dyDescent="0.3">
      <c r="A20" s="136" t="s">
        <v>43</v>
      </c>
      <c r="B20" s="136"/>
      <c r="C20" s="33"/>
      <c r="D20" s="33"/>
      <c r="E20" s="33"/>
      <c r="F20" s="34"/>
      <c r="G20" s="136" t="s">
        <v>44</v>
      </c>
      <c r="H20" s="136"/>
    </row>
    <row r="21" spans="1:9" ht="40.15" customHeight="1" x14ac:dyDescent="0.3">
      <c r="A21" s="140" t="s">
        <v>125</v>
      </c>
      <c r="B21" s="140"/>
      <c r="C21" s="140"/>
      <c r="D21" s="141"/>
      <c r="E21" s="141"/>
      <c r="F21" s="141"/>
      <c r="G21" s="141"/>
      <c r="H21" s="141"/>
    </row>
    <row r="22" spans="1:9" ht="18.75" x14ac:dyDescent="0.3">
      <c r="A22" s="54" t="s">
        <v>126</v>
      </c>
      <c r="B22" s="54"/>
      <c r="C22" s="54"/>
      <c r="D22" s="53"/>
      <c r="E22" s="53"/>
      <c r="F22" s="53"/>
      <c r="G22" s="53"/>
      <c r="H22" s="53"/>
    </row>
    <row r="23" spans="1:9" ht="46.15" customHeight="1" x14ac:dyDescent="0.3">
      <c r="A23" s="35" t="s">
        <v>9</v>
      </c>
      <c r="B23" s="34"/>
      <c r="C23" s="34"/>
      <c r="D23" s="34"/>
      <c r="E23" s="34"/>
      <c r="F23" s="34"/>
      <c r="G23" s="34"/>
      <c r="H23" s="34"/>
    </row>
    <row r="24" spans="1:9" ht="55.9" customHeight="1" x14ac:dyDescent="0.3">
      <c r="A24" s="136" t="s">
        <v>51</v>
      </c>
      <c r="B24" s="136"/>
      <c r="C24" s="33"/>
      <c r="D24" s="33"/>
      <c r="E24" s="33"/>
      <c r="F24" s="34"/>
      <c r="G24" s="136" t="s">
        <v>45</v>
      </c>
      <c r="H24" s="136"/>
    </row>
    <row r="25" spans="1:9" ht="37.9" customHeight="1" x14ac:dyDescent="0.35">
      <c r="A25" s="147"/>
      <c r="B25" s="147"/>
      <c r="C25" s="108"/>
      <c r="D25" s="108"/>
      <c r="E25" s="108"/>
      <c r="F25" s="34"/>
      <c r="G25" s="136"/>
      <c r="H25" s="136"/>
    </row>
    <row r="26" spans="1:9" ht="45" customHeight="1" x14ac:dyDescent="0.3">
      <c r="A26" s="143" t="s">
        <v>132</v>
      </c>
      <c r="B26" s="143"/>
      <c r="C26" s="132"/>
      <c r="D26" s="132"/>
      <c r="E26" s="142" t="s">
        <v>131</v>
      </c>
      <c r="F26" s="142"/>
      <c r="G26" s="119"/>
      <c r="H26" s="119"/>
    </row>
  </sheetData>
  <mergeCells count="22">
    <mergeCell ref="E26:F26"/>
    <mergeCell ref="A26:B26"/>
    <mergeCell ref="A2:H2"/>
    <mergeCell ref="A3:H3"/>
    <mergeCell ref="A4:H4"/>
    <mergeCell ref="A5:H5"/>
    <mergeCell ref="A7:A8"/>
    <mergeCell ref="B7:B8"/>
    <mergeCell ref="C7:C8"/>
    <mergeCell ref="D7:D8"/>
    <mergeCell ref="E7:E8"/>
    <mergeCell ref="F7:H7"/>
    <mergeCell ref="A24:B24"/>
    <mergeCell ref="G24:H24"/>
    <mergeCell ref="A25:B25"/>
    <mergeCell ref="G25:H25"/>
    <mergeCell ref="C10:C18"/>
    <mergeCell ref="A20:B20"/>
    <mergeCell ref="G20:H20"/>
    <mergeCell ref="A10:A18"/>
    <mergeCell ref="A21:C21"/>
    <mergeCell ref="D21:H21"/>
  </mergeCells>
  <pageMargins left="0.7" right="0.7" top="0.75" bottom="0.75" header="0.3" footer="0.3"/>
  <pageSetup paperSize="9" scale="68" orientation="landscape" r:id="rId1"/>
  <rowBreaks count="1" manualBreakCount="1">
    <brk id="1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view="pageBreakPreview" zoomScale="85" zoomScaleNormal="80" zoomScaleSheetLayoutView="85" workbookViewId="0">
      <selection activeCell="B51" sqref="B51:G51"/>
    </sheetView>
  </sheetViews>
  <sheetFormatPr defaultColWidth="8.85546875" defaultRowHeight="15" x14ac:dyDescent="0.25"/>
  <cols>
    <col min="1" max="1" width="6.7109375" style="10" customWidth="1"/>
    <col min="2" max="2" width="35.28515625" style="1" customWidth="1"/>
    <col min="3" max="3" width="20.5703125" style="1" customWidth="1"/>
    <col min="4" max="7" width="14" style="1" customWidth="1"/>
    <col min="8" max="8" width="12.7109375" style="1" customWidth="1"/>
    <col min="9" max="12" width="14" style="1" customWidth="1"/>
    <col min="13" max="14" width="12.7109375" style="1" customWidth="1"/>
    <col min="15" max="16384" width="8.85546875" style="1"/>
  </cols>
  <sheetData>
    <row r="1" spans="1:14" ht="33.6" customHeight="1" x14ac:dyDescent="0.25">
      <c r="J1" s="148" t="s">
        <v>53</v>
      </c>
      <c r="K1" s="148"/>
      <c r="L1" s="148"/>
      <c r="M1" s="148"/>
      <c r="N1" s="148"/>
    </row>
    <row r="2" spans="1:14" ht="20.25" x14ac:dyDescent="0.25">
      <c r="A2" s="149" t="s">
        <v>19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20.25" x14ac:dyDescent="0.25">
      <c r="A3" s="150" t="s">
        <v>20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20.25" x14ac:dyDescent="0.25">
      <c r="A4" s="151" t="s">
        <v>122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ht="20.25" x14ac:dyDescent="0.25">
      <c r="A5" s="151" t="s">
        <v>49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ht="13.9" x14ac:dyDescent="0.25">
      <c r="A6" s="15"/>
      <c r="B6" s="1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7.6" customHeight="1" x14ac:dyDescent="0.25">
      <c r="A7" s="154" t="s">
        <v>0</v>
      </c>
      <c r="B7" s="152" t="s">
        <v>1</v>
      </c>
      <c r="C7" s="152" t="s">
        <v>2</v>
      </c>
      <c r="D7" s="155" t="s">
        <v>48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1:14" ht="23.45" customHeight="1" x14ac:dyDescent="0.25">
      <c r="A8" s="154"/>
      <c r="B8" s="152"/>
      <c r="C8" s="152"/>
      <c r="D8" s="152" t="s">
        <v>10</v>
      </c>
      <c r="E8" s="152"/>
      <c r="F8" s="152"/>
      <c r="G8" s="152"/>
      <c r="H8" s="152"/>
      <c r="I8" s="152" t="s">
        <v>11</v>
      </c>
      <c r="J8" s="152"/>
      <c r="K8" s="152"/>
      <c r="L8" s="152"/>
      <c r="M8" s="152"/>
      <c r="N8" s="152" t="s">
        <v>12</v>
      </c>
    </row>
    <row r="9" spans="1:14" ht="44.45" customHeight="1" x14ac:dyDescent="0.25">
      <c r="A9" s="154"/>
      <c r="B9" s="152"/>
      <c r="C9" s="152"/>
      <c r="D9" s="76" t="s">
        <v>13</v>
      </c>
      <c r="E9" s="76" t="s">
        <v>14</v>
      </c>
      <c r="F9" s="76" t="s">
        <v>15</v>
      </c>
      <c r="G9" s="76" t="s">
        <v>16</v>
      </c>
      <c r="H9" s="76" t="s">
        <v>17</v>
      </c>
      <c r="I9" s="76" t="s">
        <v>13</v>
      </c>
      <c r="J9" s="76" t="s">
        <v>14</v>
      </c>
      <c r="K9" s="76" t="s">
        <v>15</v>
      </c>
      <c r="L9" s="76" t="s">
        <v>16</v>
      </c>
      <c r="M9" s="76" t="s">
        <v>17</v>
      </c>
      <c r="N9" s="152"/>
    </row>
    <row r="10" spans="1:14" ht="13.9" x14ac:dyDescent="0.25">
      <c r="A10" s="58">
        <v>1</v>
      </c>
      <c r="B10" s="76">
        <v>2</v>
      </c>
      <c r="C10" s="76">
        <v>3</v>
      </c>
      <c r="D10" s="58">
        <v>4</v>
      </c>
      <c r="E10" s="76">
        <v>5</v>
      </c>
      <c r="F10" s="76">
        <v>6</v>
      </c>
      <c r="G10" s="58">
        <v>7</v>
      </c>
      <c r="H10" s="76">
        <v>8</v>
      </c>
      <c r="I10" s="76">
        <v>9</v>
      </c>
      <c r="J10" s="58">
        <v>10</v>
      </c>
      <c r="K10" s="76">
        <v>11</v>
      </c>
      <c r="L10" s="76">
        <v>12</v>
      </c>
      <c r="M10" s="58">
        <v>13</v>
      </c>
      <c r="N10" s="76">
        <v>14</v>
      </c>
    </row>
    <row r="11" spans="1:14" ht="27.6" customHeight="1" x14ac:dyDescent="0.25">
      <c r="A11" s="153" t="s">
        <v>79</v>
      </c>
      <c r="B11" s="153"/>
      <c r="C11" s="77" t="s">
        <v>18</v>
      </c>
      <c r="D11" s="59">
        <f t="shared" ref="D11:M11" si="0">D12+D13</f>
        <v>12031.1</v>
      </c>
      <c r="E11" s="59">
        <f t="shared" si="0"/>
        <v>0</v>
      </c>
      <c r="F11" s="59">
        <f t="shared" si="0"/>
        <v>0</v>
      </c>
      <c r="G11" s="59">
        <f t="shared" si="0"/>
        <v>0</v>
      </c>
      <c r="H11" s="59">
        <f t="shared" si="0"/>
        <v>12031.1</v>
      </c>
      <c r="I11" s="59">
        <f t="shared" si="0"/>
        <v>12026.9</v>
      </c>
      <c r="J11" s="59">
        <f t="shared" si="0"/>
        <v>0</v>
      </c>
      <c r="K11" s="59">
        <f t="shared" si="0"/>
        <v>0</v>
      </c>
      <c r="L11" s="59">
        <f t="shared" si="0"/>
        <v>0</v>
      </c>
      <c r="M11" s="59">
        <f t="shared" si="0"/>
        <v>12026.9</v>
      </c>
      <c r="N11" s="59">
        <v>99.9</v>
      </c>
    </row>
    <row r="12" spans="1:14" ht="30" x14ac:dyDescent="0.25">
      <c r="A12" s="153"/>
      <c r="B12" s="153"/>
      <c r="C12" s="60" t="s">
        <v>52</v>
      </c>
      <c r="D12" s="61">
        <f t="shared" ref="D12:M12" si="1">D20</f>
        <v>1000</v>
      </c>
      <c r="E12" s="61">
        <f t="shared" si="1"/>
        <v>0</v>
      </c>
      <c r="F12" s="61">
        <f t="shared" si="1"/>
        <v>0</v>
      </c>
      <c r="G12" s="61">
        <f t="shared" si="1"/>
        <v>0</v>
      </c>
      <c r="H12" s="61">
        <f t="shared" si="1"/>
        <v>1000</v>
      </c>
      <c r="I12" s="61">
        <f t="shared" si="1"/>
        <v>1000</v>
      </c>
      <c r="J12" s="61">
        <f t="shared" si="1"/>
        <v>0</v>
      </c>
      <c r="K12" s="61">
        <f t="shared" si="1"/>
        <v>0</v>
      </c>
      <c r="L12" s="61">
        <f t="shared" si="1"/>
        <v>0</v>
      </c>
      <c r="M12" s="61">
        <f t="shared" si="1"/>
        <v>1000</v>
      </c>
      <c r="N12" s="61">
        <v>100</v>
      </c>
    </row>
    <row r="13" spans="1:14" ht="30" x14ac:dyDescent="0.25">
      <c r="A13" s="153"/>
      <c r="B13" s="153"/>
      <c r="C13" s="60" t="s">
        <v>74</v>
      </c>
      <c r="D13" s="61">
        <f t="shared" ref="D13:M13" si="2">D15+D19+D21+D26+D29+D32+D36+D40</f>
        <v>11031.1</v>
      </c>
      <c r="E13" s="61">
        <f t="shared" si="2"/>
        <v>0</v>
      </c>
      <c r="F13" s="61">
        <f t="shared" si="2"/>
        <v>0</v>
      </c>
      <c r="G13" s="61">
        <f t="shared" si="2"/>
        <v>0</v>
      </c>
      <c r="H13" s="61">
        <f t="shared" si="2"/>
        <v>11031.1</v>
      </c>
      <c r="I13" s="61">
        <f t="shared" si="2"/>
        <v>11026.9</v>
      </c>
      <c r="J13" s="61">
        <f t="shared" si="2"/>
        <v>0</v>
      </c>
      <c r="K13" s="61">
        <f t="shared" si="2"/>
        <v>0</v>
      </c>
      <c r="L13" s="61">
        <f t="shared" si="2"/>
        <v>0</v>
      </c>
      <c r="M13" s="61">
        <f t="shared" si="2"/>
        <v>11026.9</v>
      </c>
      <c r="N13" s="61">
        <v>99.9</v>
      </c>
    </row>
    <row r="14" spans="1:14" ht="15.75" x14ac:dyDescent="0.25">
      <c r="A14" s="156" t="s">
        <v>105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8"/>
    </row>
    <row r="15" spans="1:14" s="3" customFormat="1" ht="71.25" x14ac:dyDescent="0.25">
      <c r="A15" s="62" t="s">
        <v>54</v>
      </c>
      <c r="B15" s="63" t="s">
        <v>80</v>
      </c>
      <c r="C15" s="159" t="s">
        <v>74</v>
      </c>
      <c r="D15" s="64">
        <f>D16+D17</f>
        <v>250.7</v>
      </c>
      <c r="E15" s="64"/>
      <c r="F15" s="64"/>
      <c r="G15" s="64"/>
      <c r="H15" s="61">
        <f t="shared" ref="H15:H30" si="3">D15</f>
        <v>250.7</v>
      </c>
      <c r="I15" s="64">
        <f>I16+I17</f>
        <v>250.7</v>
      </c>
      <c r="J15" s="64"/>
      <c r="K15" s="64"/>
      <c r="L15" s="64"/>
      <c r="M15" s="79">
        <f>I15</f>
        <v>250.7</v>
      </c>
      <c r="N15" s="61">
        <v>100</v>
      </c>
    </row>
    <row r="16" spans="1:14" s="4" customFormat="1" ht="48.6" customHeight="1" x14ac:dyDescent="0.25">
      <c r="A16" s="65" t="s">
        <v>55</v>
      </c>
      <c r="B16" s="68" t="s">
        <v>81</v>
      </c>
      <c r="C16" s="159"/>
      <c r="D16" s="64">
        <v>245.7</v>
      </c>
      <c r="E16" s="64"/>
      <c r="F16" s="64"/>
      <c r="G16" s="64"/>
      <c r="H16" s="61">
        <f t="shared" si="3"/>
        <v>245.7</v>
      </c>
      <c r="I16" s="64">
        <v>245.7</v>
      </c>
      <c r="J16" s="64"/>
      <c r="K16" s="64"/>
      <c r="L16" s="64"/>
      <c r="M16" s="79">
        <f t="shared" ref="M16:M30" si="4">I16</f>
        <v>245.7</v>
      </c>
      <c r="N16" s="61">
        <v>100</v>
      </c>
    </row>
    <row r="17" spans="1:15" s="72" customFormat="1" ht="34.9" customHeight="1" x14ac:dyDescent="0.25">
      <c r="A17" s="58" t="s">
        <v>83</v>
      </c>
      <c r="B17" s="82" t="s">
        <v>82</v>
      </c>
      <c r="C17" s="159"/>
      <c r="D17" s="64">
        <v>5</v>
      </c>
      <c r="E17" s="64"/>
      <c r="F17" s="64"/>
      <c r="G17" s="64"/>
      <c r="H17" s="61">
        <f t="shared" si="3"/>
        <v>5</v>
      </c>
      <c r="I17" s="64">
        <v>5</v>
      </c>
      <c r="J17" s="64"/>
      <c r="K17" s="64"/>
      <c r="L17" s="64"/>
      <c r="M17" s="79">
        <f t="shared" si="4"/>
        <v>5</v>
      </c>
      <c r="N17" s="61">
        <v>100</v>
      </c>
    </row>
    <row r="18" spans="1:15" ht="71.25" x14ac:dyDescent="0.25">
      <c r="A18" s="66" t="s">
        <v>56</v>
      </c>
      <c r="B18" s="63" t="s">
        <v>84</v>
      </c>
      <c r="C18" s="159" t="s">
        <v>88</v>
      </c>
      <c r="D18" s="64">
        <f>D19+D20</f>
        <v>1070</v>
      </c>
      <c r="E18" s="64"/>
      <c r="F18" s="64"/>
      <c r="G18" s="64"/>
      <c r="H18" s="61">
        <f t="shared" si="3"/>
        <v>1070</v>
      </c>
      <c r="I18" s="64">
        <f>I19+I20</f>
        <v>1070</v>
      </c>
      <c r="J18" s="64"/>
      <c r="K18" s="64"/>
      <c r="L18" s="64"/>
      <c r="M18" s="79">
        <f t="shared" si="4"/>
        <v>1070</v>
      </c>
      <c r="N18" s="61">
        <v>100</v>
      </c>
    </row>
    <row r="19" spans="1:15" ht="30" x14ac:dyDescent="0.25">
      <c r="A19" s="58" t="s">
        <v>57</v>
      </c>
      <c r="B19" s="78" t="s">
        <v>85</v>
      </c>
      <c r="C19" s="159"/>
      <c r="D19" s="64">
        <v>70</v>
      </c>
      <c r="E19" s="64"/>
      <c r="F19" s="64"/>
      <c r="G19" s="64"/>
      <c r="H19" s="61">
        <f t="shared" si="3"/>
        <v>70</v>
      </c>
      <c r="I19" s="64">
        <v>70</v>
      </c>
      <c r="J19" s="64"/>
      <c r="K19" s="64"/>
      <c r="L19" s="64"/>
      <c r="M19" s="79">
        <f t="shared" si="4"/>
        <v>70</v>
      </c>
      <c r="N19" s="61">
        <v>100</v>
      </c>
    </row>
    <row r="20" spans="1:15" ht="60" x14ac:dyDescent="0.25">
      <c r="A20" s="58" t="s">
        <v>58</v>
      </c>
      <c r="B20" s="68" t="s">
        <v>86</v>
      </c>
      <c r="C20" s="159"/>
      <c r="D20" s="64">
        <v>1000</v>
      </c>
      <c r="E20" s="64"/>
      <c r="F20" s="64"/>
      <c r="G20" s="64"/>
      <c r="H20" s="61">
        <f t="shared" si="3"/>
        <v>1000</v>
      </c>
      <c r="I20" s="64">
        <v>1000</v>
      </c>
      <c r="J20" s="64"/>
      <c r="K20" s="64"/>
      <c r="L20" s="64"/>
      <c r="M20" s="79">
        <f t="shared" si="4"/>
        <v>1000</v>
      </c>
      <c r="N20" s="61">
        <v>100</v>
      </c>
    </row>
    <row r="21" spans="1:15" ht="119.45" customHeight="1" x14ac:dyDescent="0.25">
      <c r="A21" s="83" t="s">
        <v>87</v>
      </c>
      <c r="B21" s="84" t="s">
        <v>89</v>
      </c>
      <c r="C21" s="159" t="s">
        <v>74</v>
      </c>
      <c r="D21" s="64">
        <f>D22+D23+D24+D25</f>
        <v>366.9</v>
      </c>
      <c r="E21" s="64"/>
      <c r="F21" s="64"/>
      <c r="G21" s="64"/>
      <c r="H21" s="61">
        <f t="shared" si="3"/>
        <v>366.9</v>
      </c>
      <c r="I21" s="64">
        <f>I22+I23+I24+I25</f>
        <v>366.9</v>
      </c>
      <c r="J21" s="64"/>
      <c r="K21" s="64"/>
      <c r="L21" s="64"/>
      <c r="M21" s="79">
        <f t="shared" si="4"/>
        <v>366.9</v>
      </c>
      <c r="N21" s="61">
        <v>10</v>
      </c>
    </row>
    <row r="22" spans="1:15" ht="30" x14ac:dyDescent="0.25">
      <c r="A22" s="58" t="s">
        <v>59</v>
      </c>
      <c r="B22" s="78" t="s">
        <v>93</v>
      </c>
      <c r="C22" s="159"/>
      <c r="D22" s="64">
        <v>84.6</v>
      </c>
      <c r="E22" s="64"/>
      <c r="F22" s="64"/>
      <c r="G22" s="64"/>
      <c r="H22" s="61">
        <f t="shared" si="3"/>
        <v>84.6</v>
      </c>
      <c r="I22" s="64">
        <v>84.6</v>
      </c>
      <c r="J22" s="64"/>
      <c r="K22" s="64"/>
      <c r="L22" s="64"/>
      <c r="M22" s="79">
        <f t="shared" si="4"/>
        <v>84.6</v>
      </c>
      <c r="N22" s="61">
        <v>100</v>
      </c>
    </row>
    <row r="23" spans="1:15" ht="60" x14ac:dyDescent="0.25">
      <c r="A23" s="58" t="s">
        <v>90</v>
      </c>
      <c r="B23" s="78" t="s">
        <v>94</v>
      </c>
      <c r="C23" s="159"/>
      <c r="D23" s="64">
        <v>40</v>
      </c>
      <c r="E23" s="64"/>
      <c r="F23" s="64"/>
      <c r="G23" s="64"/>
      <c r="H23" s="61">
        <f t="shared" si="3"/>
        <v>40</v>
      </c>
      <c r="I23" s="64">
        <v>40</v>
      </c>
      <c r="J23" s="64"/>
      <c r="K23" s="64"/>
      <c r="L23" s="64"/>
      <c r="M23" s="79">
        <f t="shared" si="4"/>
        <v>40</v>
      </c>
      <c r="N23" s="61">
        <v>100</v>
      </c>
    </row>
    <row r="24" spans="1:15" s="72" customFormat="1" ht="65.45" customHeight="1" x14ac:dyDescent="0.25">
      <c r="A24" s="58" t="s">
        <v>91</v>
      </c>
      <c r="B24" s="78" t="s">
        <v>95</v>
      </c>
      <c r="C24" s="159"/>
      <c r="D24" s="64">
        <v>50</v>
      </c>
      <c r="E24" s="64"/>
      <c r="F24" s="64"/>
      <c r="G24" s="64"/>
      <c r="H24" s="61">
        <f t="shared" si="3"/>
        <v>50</v>
      </c>
      <c r="I24" s="64">
        <v>50</v>
      </c>
      <c r="J24" s="64"/>
      <c r="K24" s="64"/>
      <c r="L24" s="64"/>
      <c r="M24" s="79">
        <f t="shared" si="4"/>
        <v>50</v>
      </c>
      <c r="N24" s="61">
        <v>100</v>
      </c>
    </row>
    <row r="25" spans="1:15" ht="30" x14ac:dyDescent="0.25">
      <c r="A25" s="58" t="s">
        <v>92</v>
      </c>
      <c r="B25" s="78" t="s">
        <v>96</v>
      </c>
      <c r="C25" s="159"/>
      <c r="D25" s="64">
        <v>192.3</v>
      </c>
      <c r="E25" s="64"/>
      <c r="F25" s="64"/>
      <c r="G25" s="64"/>
      <c r="H25" s="61">
        <f t="shared" si="3"/>
        <v>192.3</v>
      </c>
      <c r="I25" s="64">
        <v>192.3</v>
      </c>
      <c r="J25" s="64"/>
      <c r="K25" s="64"/>
      <c r="L25" s="64"/>
      <c r="M25" s="79">
        <f t="shared" si="4"/>
        <v>192.3</v>
      </c>
      <c r="N25" s="61">
        <v>100</v>
      </c>
    </row>
    <row r="26" spans="1:15" s="72" customFormat="1" ht="42.75" x14ac:dyDescent="0.25">
      <c r="A26" s="66" t="s">
        <v>97</v>
      </c>
      <c r="B26" s="63" t="s">
        <v>98</v>
      </c>
      <c r="C26" s="152" t="s">
        <v>74</v>
      </c>
      <c r="D26" s="64">
        <f>D27+D28</f>
        <v>219.2</v>
      </c>
      <c r="E26" s="64"/>
      <c r="F26" s="64"/>
      <c r="G26" s="64"/>
      <c r="H26" s="61">
        <f t="shared" si="3"/>
        <v>219.2</v>
      </c>
      <c r="I26" s="64">
        <f>I27+I28</f>
        <v>219.2</v>
      </c>
      <c r="J26" s="64"/>
      <c r="K26" s="64"/>
      <c r="L26" s="64"/>
      <c r="M26" s="79">
        <f t="shared" si="4"/>
        <v>219.2</v>
      </c>
      <c r="N26" s="61">
        <v>100</v>
      </c>
    </row>
    <row r="27" spans="1:15" ht="29.45" customHeight="1" x14ac:dyDescent="0.25">
      <c r="A27" s="58" t="s">
        <v>60</v>
      </c>
      <c r="B27" s="78" t="s">
        <v>100</v>
      </c>
      <c r="C27" s="152"/>
      <c r="D27" s="64">
        <v>120</v>
      </c>
      <c r="E27" s="64"/>
      <c r="F27" s="64"/>
      <c r="G27" s="64"/>
      <c r="H27" s="61">
        <f t="shared" si="3"/>
        <v>120</v>
      </c>
      <c r="I27" s="64">
        <v>120</v>
      </c>
      <c r="J27" s="64"/>
      <c r="K27" s="64"/>
      <c r="L27" s="64"/>
      <c r="M27" s="79">
        <f t="shared" si="4"/>
        <v>120</v>
      </c>
      <c r="N27" s="61">
        <v>100</v>
      </c>
    </row>
    <row r="28" spans="1:15" s="72" customFormat="1" ht="30" customHeight="1" x14ac:dyDescent="0.25">
      <c r="A28" s="58" t="s">
        <v>99</v>
      </c>
      <c r="B28" s="78" t="s">
        <v>101</v>
      </c>
      <c r="C28" s="152"/>
      <c r="D28" s="64">
        <v>99.2</v>
      </c>
      <c r="E28" s="64"/>
      <c r="F28" s="64"/>
      <c r="G28" s="64"/>
      <c r="H28" s="61">
        <f t="shared" si="3"/>
        <v>99.2</v>
      </c>
      <c r="I28" s="64">
        <v>99.2</v>
      </c>
      <c r="J28" s="64"/>
      <c r="K28" s="64"/>
      <c r="L28" s="64"/>
      <c r="M28" s="79">
        <f t="shared" si="4"/>
        <v>99.2</v>
      </c>
      <c r="N28" s="61">
        <v>100</v>
      </c>
      <c r="O28" s="73"/>
    </row>
    <row r="29" spans="1:15" s="72" customFormat="1" ht="57" x14ac:dyDescent="0.25">
      <c r="A29" s="66" t="s">
        <v>102</v>
      </c>
      <c r="B29" s="85" t="s">
        <v>103</v>
      </c>
      <c r="C29" s="152" t="s">
        <v>74</v>
      </c>
      <c r="D29" s="64">
        <f>D30</f>
        <v>212.3</v>
      </c>
      <c r="E29" s="64"/>
      <c r="F29" s="64"/>
      <c r="G29" s="64"/>
      <c r="H29" s="61">
        <f t="shared" si="3"/>
        <v>212.3</v>
      </c>
      <c r="I29" s="64">
        <f>I30</f>
        <v>212.3</v>
      </c>
      <c r="J29" s="64"/>
      <c r="K29" s="64"/>
      <c r="L29" s="64"/>
      <c r="M29" s="79">
        <f t="shared" si="4"/>
        <v>212.3</v>
      </c>
      <c r="N29" s="61">
        <v>100</v>
      </c>
      <c r="O29" s="73"/>
    </row>
    <row r="30" spans="1:15" s="72" customFormat="1" ht="60" x14ac:dyDescent="0.25">
      <c r="A30" s="58" t="s">
        <v>61</v>
      </c>
      <c r="B30" s="68" t="s">
        <v>104</v>
      </c>
      <c r="C30" s="152"/>
      <c r="D30" s="64">
        <v>212.3</v>
      </c>
      <c r="E30" s="64"/>
      <c r="F30" s="64"/>
      <c r="G30" s="64"/>
      <c r="H30" s="61">
        <f t="shared" si="3"/>
        <v>212.3</v>
      </c>
      <c r="I30" s="64">
        <v>212.3</v>
      </c>
      <c r="J30" s="64"/>
      <c r="K30" s="64"/>
      <c r="L30" s="64"/>
      <c r="M30" s="79">
        <f t="shared" si="4"/>
        <v>212.3</v>
      </c>
      <c r="N30" s="61">
        <v>100</v>
      </c>
      <c r="O30" s="73"/>
    </row>
    <row r="31" spans="1:15" s="72" customFormat="1" ht="15.75" customHeight="1" x14ac:dyDescent="0.2">
      <c r="A31" s="160" t="s">
        <v>106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2"/>
      <c r="O31" s="73"/>
    </row>
    <row r="32" spans="1:15" s="72" customFormat="1" ht="57" x14ac:dyDescent="0.25">
      <c r="A32" s="92" t="s">
        <v>111</v>
      </c>
      <c r="B32" s="93" t="s">
        <v>107</v>
      </c>
      <c r="C32" s="152" t="s">
        <v>74</v>
      </c>
      <c r="D32" s="89">
        <f>D33+D34+D35</f>
        <v>119.80000000000001</v>
      </c>
      <c r="E32" s="89"/>
      <c r="F32" s="89"/>
      <c r="G32" s="89"/>
      <c r="H32" s="90">
        <f t="shared" ref="H32:H38" si="5">D32</f>
        <v>119.80000000000001</v>
      </c>
      <c r="I32" s="89">
        <f>I33+I34+I35</f>
        <v>119.80000000000001</v>
      </c>
      <c r="J32" s="89"/>
      <c r="K32" s="89"/>
      <c r="L32" s="89"/>
      <c r="M32" s="91">
        <f>I32</f>
        <v>119.80000000000001</v>
      </c>
      <c r="N32" s="90">
        <v>100</v>
      </c>
      <c r="O32" s="73"/>
    </row>
    <row r="33" spans="1:15" s="72" customFormat="1" ht="45" x14ac:dyDescent="0.25">
      <c r="A33" s="87" t="s">
        <v>7</v>
      </c>
      <c r="B33" s="88" t="s">
        <v>108</v>
      </c>
      <c r="C33" s="152"/>
      <c r="D33" s="89">
        <v>34.200000000000003</v>
      </c>
      <c r="E33" s="89"/>
      <c r="F33" s="89"/>
      <c r="G33" s="89"/>
      <c r="H33" s="90">
        <f t="shared" si="5"/>
        <v>34.200000000000003</v>
      </c>
      <c r="I33" s="89">
        <v>34.200000000000003</v>
      </c>
      <c r="J33" s="89"/>
      <c r="K33" s="89"/>
      <c r="L33" s="89"/>
      <c r="M33" s="91">
        <f t="shared" ref="M33:M35" si="6">I33</f>
        <v>34.200000000000003</v>
      </c>
      <c r="N33" s="90">
        <v>100</v>
      </c>
      <c r="O33" s="73"/>
    </row>
    <row r="34" spans="1:15" s="72" customFormat="1" ht="30" x14ac:dyDescent="0.25">
      <c r="A34" s="87" t="s">
        <v>8</v>
      </c>
      <c r="B34" s="68" t="s">
        <v>109</v>
      </c>
      <c r="C34" s="152"/>
      <c r="D34" s="89">
        <v>35</v>
      </c>
      <c r="E34" s="89"/>
      <c r="F34" s="89"/>
      <c r="G34" s="89"/>
      <c r="H34" s="90">
        <f t="shared" si="5"/>
        <v>35</v>
      </c>
      <c r="I34" s="89">
        <v>35</v>
      </c>
      <c r="J34" s="89"/>
      <c r="K34" s="89"/>
      <c r="L34" s="89"/>
      <c r="M34" s="91">
        <f t="shared" si="6"/>
        <v>35</v>
      </c>
      <c r="N34" s="90">
        <v>100</v>
      </c>
      <c r="O34" s="73"/>
    </row>
    <row r="35" spans="1:15" s="72" customFormat="1" ht="30" x14ac:dyDescent="0.25">
      <c r="A35" s="118" t="s">
        <v>62</v>
      </c>
      <c r="B35" s="97" t="s">
        <v>110</v>
      </c>
      <c r="C35" s="163"/>
      <c r="D35" s="115">
        <v>50.6</v>
      </c>
      <c r="E35" s="115"/>
      <c r="F35" s="115"/>
      <c r="G35" s="115"/>
      <c r="H35" s="117">
        <f t="shared" si="5"/>
        <v>50.6</v>
      </c>
      <c r="I35" s="115">
        <v>50.6</v>
      </c>
      <c r="J35" s="115"/>
      <c r="K35" s="115"/>
      <c r="L35" s="115"/>
      <c r="M35" s="116">
        <f t="shared" si="6"/>
        <v>50.6</v>
      </c>
      <c r="N35" s="117">
        <v>100</v>
      </c>
      <c r="O35" s="73"/>
    </row>
    <row r="36" spans="1:15" s="72" customFormat="1" ht="85.5" x14ac:dyDescent="0.25">
      <c r="A36" s="66" t="s">
        <v>112</v>
      </c>
      <c r="B36" s="95" t="s">
        <v>113</v>
      </c>
      <c r="C36" s="152" t="s">
        <v>74</v>
      </c>
      <c r="D36" s="64">
        <f>D37+D38</f>
        <v>123.7</v>
      </c>
      <c r="E36" s="64"/>
      <c r="F36" s="64"/>
      <c r="G36" s="64"/>
      <c r="H36" s="61">
        <f t="shared" si="5"/>
        <v>123.7</v>
      </c>
      <c r="I36" s="64">
        <f>I37+I38</f>
        <v>123.7</v>
      </c>
      <c r="J36" s="64"/>
      <c r="K36" s="64"/>
      <c r="L36" s="64"/>
      <c r="M36" s="79">
        <f>I36</f>
        <v>123.7</v>
      </c>
      <c r="N36" s="61">
        <v>100</v>
      </c>
      <c r="O36" s="73"/>
    </row>
    <row r="37" spans="1:15" s="72" customFormat="1" ht="32.450000000000003" customHeight="1" x14ac:dyDescent="0.25">
      <c r="A37" s="58" t="s">
        <v>63</v>
      </c>
      <c r="B37" s="94" t="s">
        <v>114</v>
      </c>
      <c r="C37" s="152"/>
      <c r="D37" s="64">
        <v>110</v>
      </c>
      <c r="E37" s="64"/>
      <c r="F37" s="64"/>
      <c r="G37" s="64"/>
      <c r="H37" s="61">
        <f t="shared" si="5"/>
        <v>110</v>
      </c>
      <c r="I37" s="64">
        <v>110</v>
      </c>
      <c r="J37" s="64"/>
      <c r="K37" s="64"/>
      <c r="L37" s="64"/>
      <c r="M37" s="79">
        <f>I37</f>
        <v>110</v>
      </c>
      <c r="N37" s="61">
        <v>100</v>
      </c>
      <c r="O37" s="73"/>
    </row>
    <row r="38" spans="1:15" s="72" customFormat="1" ht="22.9" customHeight="1" x14ac:dyDescent="0.25">
      <c r="A38" s="58" t="s">
        <v>64</v>
      </c>
      <c r="B38" s="94" t="s">
        <v>115</v>
      </c>
      <c r="C38" s="152"/>
      <c r="D38" s="64">
        <v>13.7</v>
      </c>
      <c r="E38" s="64"/>
      <c r="F38" s="64"/>
      <c r="G38" s="64"/>
      <c r="H38" s="61">
        <f t="shared" si="5"/>
        <v>13.7</v>
      </c>
      <c r="I38" s="64">
        <v>13.7</v>
      </c>
      <c r="J38" s="64"/>
      <c r="K38" s="64"/>
      <c r="L38" s="64"/>
      <c r="M38" s="79">
        <f>I38</f>
        <v>13.7</v>
      </c>
      <c r="N38" s="61">
        <v>100</v>
      </c>
      <c r="O38" s="73"/>
    </row>
    <row r="39" spans="1:15" ht="19.899999999999999" customHeight="1" x14ac:dyDescent="0.25">
      <c r="A39" s="164" t="s">
        <v>116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2"/>
    </row>
    <row r="40" spans="1:15" ht="32.450000000000003" customHeight="1" x14ac:dyDescent="0.25">
      <c r="A40" s="71" t="s">
        <v>118</v>
      </c>
      <c r="B40" s="94" t="s">
        <v>117</v>
      </c>
      <c r="C40" s="86" t="s">
        <v>74</v>
      </c>
      <c r="D40" s="67">
        <v>9668.5</v>
      </c>
      <c r="E40" s="67"/>
      <c r="F40" s="67"/>
      <c r="G40" s="67"/>
      <c r="H40" s="61">
        <f>D40</f>
        <v>9668.5</v>
      </c>
      <c r="I40" s="67">
        <v>9664.2999999999993</v>
      </c>
      <c r="J40" s="67"/>
      <c r="K40" s="67"/>
      <c r="L40" s="67"/>
      <c r="M40" s="79">
        <f>I40</f>
        <v>9664.2999999999993</v>
      </c>
      <c r="N40" s="61">
        <v>99.9</v>
      </c>
      <c r="O40" s="12"/>
    </row>
    <row r="41" spans="1:15" x14ac:dyDescent="0.25">
      <c r="A41" s="6"/>
      <c r="B41" s="7"/>
      <c r="C41" s="8"/>
      <c r="D41" s="9"/>
      <c r="E41" s="9"/>
      <c r="F41" s="9"/>
      <c r="G41" s="9"/>
      <c r="I41" s="9"/>
      <c r="J41" s="9"/>
      <c r="K41" s="9"/>
      <c r="L41" s="9"/>
    </row>
    <row r="42" spans="1:15" ht="36" customHeight="1" x14ac:dyDescent="0.3">
      <c r="B42" s="147" t="s">
        <v>43</v>
      </c>
      <c r="C42" s="147"/>
      <c r="D42" s="147"/>
      <c r="E42" s="33"/>
      <c r="F42" s="33"/>
      <c r="G42" s="34"/>
      <c r="H42" s="136" t="s">
        <v>44</v>
      </c>
      <c r="I42" s="136"/>
      <c r="J42" s="5"/>
      <c r="K42" s="5"/>
      <c r="L42" s="5"/>
    </row>
    <row r="43" spans="1:15" ht="18.75" x14ac:dyDescent="0.3">
      <c r="B43" s="5"/>
    </row>
    <row r="44" spans="1:15" ht="18.75" x14ac:dyDescent="0.3">
      <c r="B44" s="5" t="s">
        <v>41</v>
      </c>
      <c r="C44" s="57"/>
      <c r="D44" s="57"/>
      <c r="E44" s="5" t="s">
        <v>123</v>
      </c>
    </row>
    <row r="45" spans="1:15" ht="18.75" x14ac:dyDescent="0.3">
      <c r="B45" s="5" t="s">
        <v>124</v>
      </c>
      <c r="C45" s="2"/>
      <c r="D45" s="2"/>
    </row>
    <row r="46" spans="1:15" ht="18.75" x14ac:dyDescent="0.3">
      <c r="B46" s="5"/>
      <c r="C46" s="2"/>
      <c r="D46" s="2"/>
    </row>
    <row r="47" spans="1:15" ht="18.75" x14ac:dyDescent="0.3">
      <c r="B47" s="5" t="s">
        <v>9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5" ht="72.599999999999994" customHeight="1" x14ac:dyDescent="0.3">
      <c r="B48" s="136" t="s">
        <v>51</v>
      </c>
      <c r="C48" s="136"/>
      <c r="D48" s="33"/>
      <c r="E48" s="33"/>
      <c r="F48" s="33"/>
      <c r="G48" s="34"/>
      <c r="H48" s="136" t="s">
        <v>45</v>
      </c>
      <c r="I48" s="136"/>
      <c r="J48" s="5"/>
      <c r="K48" s="5"/>
      <c r="L48" s="5"/>
    </row>
    <row r="49" spans="1:12" ht="18.75" x14ac:dyDescent="0.3">
      <c r="B49" s="5"/>
    </row>
    <row r="50" spans="1:12" x14ac:dyDescent="0.25">
      <c r="A50" s="6"/>
      <c r="B50" s="7"/>
      <c r="C50" s="8"/>
      <c r="D50" s="9"/>
      <c r="E50" s="9"/>
      <c r="F50" s="9"/>
      <c r="G50" s="9"/>
      <c r="I50" s="9"/>
      <c r="J50" s="9"/>
      <c r="K50" s="9"/>
      <c r="L50" s="9"/>
    </row>
    <row r="51" spans="1:12" ht="36" customHeight="1" x14ac:dyDescent="0.25">
      <c r="A51" s="6"/>
      <c r="I51" s="12"/>
      <c r="J51" s="12"/>
      <c r="K51" s="12"/>
      <c r="L51" s="12"/>
    </row>
    <row r="52" spans="1:12" x14ac:dyDescent="0.25">
      <c r="A52" s="6"/>
      <c r="B52" s="7"/>
      <c r="C52" s="8"/>
      <c r="D52" s="9"/>
      <c r="E52" s="9"/>
      <c r="F52" s="9"/>
      <c r="G52" s="9"/>
      <c r="I52" s="9"/>
      <c r="J52" s="9"/>
      <c r="K52" s="9"/>
      <c r="L52" s="9"/>
    </row>
    <row r="53" spans="1:12" x14ac:dyDescent="0.25">
      <c r="A53" s="6"/>
      <c r="B53" s="7"/>
      <c r="C53" s="8"/>
      <c r="D53" s="9"/>
      <c r="E53" s="9"/>
      <c r="F53" s="9"/>
      <c r="G53" s="9"/>
      <c r="I53" s="9"/>
      <c r="J53" s="9"/>
      <c r="K53" s="9"/>
      <c r="L53" s="9"/>
    </row>
    <row r="54" spans="1:12" x14ac:dyDescent="0.25">
      <c r="A54" s="6"/>
      <c r="B54" s="7"/>
      <c r="C54" s="8"/>
      <c r="D54" s="9"/>
      <c r="E54" s="9"/>
      <c r="F54" s="9"/>
      <c r="G54" s="9"/>
      <c r="I54" s="9"/>
      <c r="J54" s="9"/>
      <c r="K54" s="9"/>
      <c r="L54" s="9"/>
    </row>
    <row r="55" spans="1:12" x14ac:dyDescent="0.25">
      <c r="A55" s="6"/>
      <c r="B55" s="7"/>
      <c r="C55" s="8"/>
      <c r="D55" s="9"/>
      <c r="E55" s="9"/>
      <c r="F55" s="9"/>
      <c r="G55" s="9"/>
      <c r="I55" s="9"/>
      <c r="J55" s="9"/>
      <c r="K55" s="9"/>
      <c r="L55" s="9"/>
    </row>
    <row r="56" spans="1:12" x14ac:dyDescent="0.25">
      <c r="A56" s="6"/>
      <c r="B56" s="7"/>
      <c r="C56" s="8"/>
      <c r="D56" s="9"/>
      <c r="E56" s="9"/>
      <c r="F56" s="9"/>
      <c r="G56" s="9"/>
      <c r="I56" s="9"/>
      <c r="J56" s="9"/>
      <c r="K56" s="9"/>
      <c r="L56" s="9"/>
    </row>
    <row r="57" spans="1:12" x14ac:dyDescent="0.25">
      <c r="A57" s="6"/>
      <c r="B57" s="7"/>
      <c r="C57" s="8"/>
      <c r="D57" s="9"/>
      <c r="E57" s="9"/>
      <c r="F57" s="9"/>
      <c r="G57" s="9"/>
      <c r="I57" s="9"/>
      <c r="J57" s="9"/>
      <c r="K57" s="9"/>
      <c r="L57" s="9"/>
    </row>
    <row r="58" spans="1:12" x14ac:dyDescent="0.25">
      <c r="A58" s="6"/>
      <c r="B58" s="7"/>
      <c r="C58" s="8"/>
      <c r="D58" s="9"/>
      <c r="E58" s="9"/>
      <c r="F58" s="9"/>
      <c r="G58" s="9"/>
      <c r="I58" s="9"/>
      <c r="J58" s="9"/>
      <c r="K58" s="9"/>
      <c r="L58" s="9"/>
    </row>
    <row r="59" spans="1:12" x14ac:dyDescent="0.25">
      <c r="A59" s="6"/>
      <c r="B59" s="7"/>
      <c r="C59" s="8"/>
      <c r="D59" s="9"/>
      <c r="E59" s="9"/>
      <c r="F59" s="9"/>
      <c r="G59" s="9"/>
      <c r="I59" s="9"/>
      <c r="J59" s="9"/>
      <c r="K59" s="9"/>
      <c r="L59" s="9"/>
    </row>
  </sheetData>
  <mergeCells count="27">
    <mergeCell ref="B48:C48"/>
    <mergeCell ref="H48:I48"/>
    <mergeCell ref="C15:C17"/>
    <mergeCell ref="C18:C20"/>
    <mergeCell ref="C21:C25"/>
    <mergeCell ref="C26:C28"/>
    <mergeCell ref="C29:C30"/>
    <mergeCell ref="A31:N31"/>
    <mergeCell ref="C32:C35"/>
    <mergeCell ref="A39:N39"/>
    <mergeCell ref="C36:C38"/>
    <mergeCell ref="J1:N1"/>
    <mergeCell ref="B42:D42"/>
    <mergeCell ref="A2:N2"/>
    <mergeCell ref="A3:N3"/>
    <mergeCell ref="A5:N5"/>
    <mergeCell ref="A4:N4"/>
    <mergeCell ref="N8:N9"/>
    <mergeCell ref="A11:B13"/>
    <mergeCell ref="A7:A9"/>
    <mergeCell ref="B7:B9"/>
    <mergeCell ref="C7:C9"/>
    <mergeCell ref="D7:N7"/>
    <mergeCell ref="D8:H8"/>
    <mergeCell ref="I8:M8"/>
    <mergeCell ref="A14:N14"/>
    <mergeCell ref="H42:I42"/>
  </mergeCells>
  <pageMargins left="0.62992125984251968" right="0.23622047244094491" top="0.74803149606299213" bottom="0.74803149606299213" header="0.31496062992125984" footer="0.31496062992125984"/>
  <pageSetup paperSize="9" scale="64" fitToHeight="0" orientation="landscape" r:id="rId1"/>
  <rowBreaks count="2" manualBreakCount="2">
    <brk id="20" max="13" man="1"/>
    <brk id="2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="115" zoomScaleNormal="63" zoomScaleSheetLayoutView="115" workbookViewId="0">
      <selection activeCell="D15" sqref="D15"/>
    </sheetView>
  </sheetViews>
  <sheetFormatPr defaultRowHeight="15" x14ac:dyDescent="0.25"/>
  <cols>
    <col min="1" max="1" width="30" customWidth="1"/>
    <col min="2" max="2" width="28.7109375" customWidth="1"/>
    <col min="3" max="3" width="33.85546875" customWidth="1"/>
    <col min="4" max="4" width="38.140625" customWidth="1"/>
    <col min="6" max="6" width="14.5703125" customWidth="1"/>
    <col min="8" max="8" width="12.42578125" customWidth="1"/>
  </cols>
  <sheetData>
    <row r="1" spans="1:8" ht="18.75" x14ac:dyDescent="0.25">
      <c r="A1" s="37"/>
      <c r="B1" s="37"/>
      <c r="D1" s="38" t="s">
        <v>29</v>
      </c>
      <c r="E1" s="37"/>
      <c r="F1" s="37"/>
    </row>
    <row r="2" spans="1:8" ht="18.75" customHeight="1" x14ac:dyDescent="0.25">
      <c r="A2" s="39"/>
      <c r="D2" s="40" t="s">
        <v>30</v>
      </c>
      <c r="E2" s="41"/>
      <c r="F2" s="41"/>
    </row>
    <row r="3" spans="1:8" ht="18.75" x14ac:dyDescent="0.25">
      <c r="A3" s="39"/>
      <c r="D3" s="38" t="s">
        <v>31</v>
      </c>
      <c r="E3" s="37"/>
      <c r="F3" s="37"/>
    </row>
    <row r="4" spans="1:8" ht="18.75" x14ac:dyDescent="0.25">
      <c r="A4" s="39"/>
      <c r="D4" s="38" t="s">
        <v>32</v>
      </c>
      <c r="E4" s="42"/>
      <c r="F4" s="42"/>
    </row>
    <row r="5" spans="1:8" ht="18.75" x14ac:dyDescent="0.25">
      <c r="A5" s="168" t="s">
        <v>24</v>
      </c>
      <c r="B5" s="168"/>
      <c r="C5" s="168"/>
      <c r="D5" s="168"/>
    </row>
    <row r="6" spans="1:8" ht="18.75" x14ac:dyDescent="0.25">
      <c r="A6" s="168" t="s">
        <v>33</v>
      </c>
      <c r="B6" s="168"/>
      <c r="C6" s="168"/>
      <c r="D6" s="168"/>
    </row>
    <row r="7" spans="1:8" ht="18.75" x14ac:dyDescent="0.25">
      <c r="A7" s="168" t="s">
        <v>122</v>
      </c>
      <c r="B7" s="168"/>
      <c r="C7" s="168"/>
      <c r="D7" s="168"/>
    </row>
    <row r="8" spans="1:8" ht="14.45" x14ac:dyDescent="0.3">
      <c r="A8" s="43"/>
    </row>
    <row r="9" spans="1:8" ht="15.75" x14ac:dyDescent="0.25">
      <c r="A9" s="155" t="s">
        <v>34</v>
      </c>
      <c r="B9" s="155" t="s">
        <v>35</v>
      </c>
      <c r="C9" s="169" t="s">
        <v>50</v>
      </c>
      <c r="D9" s="170"/>
    </row>
    <row r="10" spans="1:8" ht="15.75" x14ac:dyDescent="0.25">
      <c r="A10" s="155"/>
      <c r="B10" s="155"/>
      <c r="C10" s="109" t="s">
        <v>10</v>
      </c>
      <c r="D10" s="109" t="s">
        <v>11</v>
      </c>
    </row>
    <row r="11" spans="1:8" ht="15.6" x14ac:dyDescent="0.3">
      <c r="A11" s="44">
        <v>1</v>
      </c>
      <c r="B11" s="44">
        <v>2</v>
      </c>
      <c r="C11" s="109">
        <v>3</v>
      </c>
      <c r="D11" s="109">
        <v>4</v>
      </c>
    </row>
    <row r="12" spans="1:8" ht="15.75" x14ac:dyDescent="0.25">
      <c r="A12" s="166" t="s">
        <v>78</v>
      </c>
      <c r="B12" s="45" t="s">
        <v>36</v>
      </c>
      <c r="C12" s="167">
        <f>C14+C15+C16+C17+C18</f>
        <v>12031.1</v>
      </c>
      <c r="D12" s="167">
        <f>D14+D15+D16+D17+D18</f>
        <v>12026.9</v>
      </c>
      <c r="F12" s="46"/>
      <c r="H12" s="46"/>
    </row>
    <row r="13" spans="1:8" ht="15.75" x14ac:dyDescent="0.25">
      <c r="A13" s="166"/>
      <c r="B13" s="47" t="s">
        <v>37</v>
      </c>
      <c r="C13" s="167"/>
      <c r="D13" s="167"/>
    </row>
    <row r="14" spans="1:8" ht="15.75" x14ac:dyDescent="0.25">
      <c r="A14" s="166"/>
      <c r="B14" s="48" t="s">
        <v>38</v>
      </c>
      <c r="C14" s="110">
        <v>12031.1</v>
      </c>
      <c r="D14" s="111">
        <v>12026.9</v>
      </c>
      <c r="F14" s="46"/>
      <c r="G14" s="46"/>
      <c r="H14" s="46"/>
    </row>
    <row r="15" spans="1:8" ht="15.75" x14ac:dyDescent="0.25">
      <c r="A15" s="166"/>
      <c r="B15" s="48" t="s">
        <v>15</v>
      </c>
      <c r="C15" s="110"/>
      <c r="D15" s="111"/>
    </row>
    <row r="16" spans="1:8" ht="15.75" x14ac:dyDescent="0.25">
      <c r="A16" s="166"/>
      <c r="B16" s="48" t="s">
        <v>16</v>
      </c>
      <c r="C16" s="110"/>
      <c r="D16" s="111"/>
    </row>
    <row r="17" spans="1:14" ht="15.75" x14ac:dyDescent="0.25">
      <c r="A17" s="166"/>
      <c r="B17" s="48" t="s">
        <v>14</v>
      </c>
      <c r="C17" s="110"/>
      <c r="D17" s="111"/>
      <c r="F17" s="46"/>
    </row>
    <row r="18" spans="1:14" ht="15.75" x14ac:dyDescent="0.25">
      <c r="A18" s="166"/>
      <c r="B18" s="48" t="s">
        <v>3</v>
      </c>
      <c r="C18" s="110"/>
      <c r="D18" s="111"/>
    </row>
    <row r="20" spans="1:14" ht="38.450000000000003" customHeight="1" x14ac:dyDescent="0.3">
      <c r="A20" s="147" t="s">
        <v>43</v>
      </c>
      <c r="B20" s="147"/>
      <c r="C20" s="33"/>
      <c r="D20" s="49" t="s">
        <v>44</v>
      </c>
      <c r="E20" s="49"/>
      <c r="F20" s="49"/>
      <c r="I20" s="49"/>
      <c r="J20" s="49"/>
      <c r="K20" s="4"/>
      <c r="L20" s="4"/>
      <c r="M20" s="4"/>
      <c r="N20" s="4"/>
    </row>
    <row r="21" spans="1:14" ht="15.6" x14ac:dyDescent="0.3">
      <c r="A21" s="70"/>
      <c r="B21" s="70"/>
      <c r="C21" s="49"/>
      <c r="D21" s="70"/>
      <c r="E21" s="70"/>
      <c r="F21" s="49"/>
      <c r="I21" s="49"/>
      <c r="J21" s="49"/>
      <c r="K21" s="4"/>
      <c r="L21" s="4"/>
      <c r="M21" s="4"/>
      <c r="N21" s="4"/>
    </row>
    <row r="22" spans="1:14" ht="18.75" x14ac:dyDescent="0.3">
      <c r="A22" s="5" t="s">
        <v>41</v>
      </c>
      <c r="B22" s="57"/>
      <c r="C22" s="11" t="s">
        <v>123</v>
      </c>
      <c r="D22" s="5"/>
      <c r="E22" s="70"/>
      <c r="F22" s="49"/>
      <c r="I22" s="49"/>
      <c r="J22" s="49"/>
      <c r="K22" s="4"/>
      <c r="L22" s="4"/>
      <c r="M22" s="4"/>
      <c r="N22" s="4"/>
    </row>
    <row r="23" spans="1:14" ht="18.75" x14ac:dyDescent="0.3">
      <c r="A23" s="5" t="s">
        <v>126</v>
      </c>
      <c r="B23" s="2"/>
      <c r="C23" s="2"/>
      <c r="D23" s="1"/>
      <c r="E23" s="70"/>
      <c r="F23" s="49"/>
      <c r="I23" s="49"/>
      <c r="J23" s="49"/>
      <c r="K23" s="4"/>
      <c r="L23" s="4"/>
      <c r="M23" s="4"/>
      <c r="N23" s="4"/>
    </row>
    <row r="24" spans="1:14" ht="18.75" x14ac:dyDescent="0.3">
      <c r="A24" s="5"/>
      <c r="B24" s="2"/>
      <c r="C24" s="2"/>
      <c r="D24" s="1"/>
      <c r="E24" s="70"/>
      <c r="F24" s="49"/>
      <c r="I24" s="49"/>
      <c r="J24" s="49"/>
      <c r="K24" s="4"/>
      <c r="L24" s="4"/>
      <c r="M24" s="4"/>
      <c r="N24" s="4"/>
    </row>
    <row r="25" spans="1:14" ht="20.45" customHeight="1" x14ac:dyDescent="0.25">
      <c r="A25" s="70" t="s">
        <v>9</v>
      </c>
      <c r="B25" s="70"/>
      <c r="C25" s="70"/>
      <c r="D25" s="70"/>
      <c r="E25" s="70"/>
      <c r="F25" s="70"/>
      <c r="I25" s="50"/>
      <c r="J25" s="50"/>
      <c r="K25" s="4"/>
      <c r="L25" s="4"/>
      <c r="M25" s="4"/>
      <c r="N25" s="4"/>
    </row>
    <row r="26" spans="1:14" ht="56.45" customHeight="1" x14ac:dyDescent="0.3">
      <c r="A26" s="136" t="s">
        <v>51</v>
      </c>
      <c r="B26" s="136"/>
      <c r="C26" s="52"/>
      <c r="D26" s="49" t="s">
        <v>45</v>
      </c>
      <c r="E26" s="49"/>
      <c r="F26" s="70"/>
      <c r="I26" s="50"/>
      <c r="J26" s="50"/>
      <c r="K26" s="4"/>
      <c r="L26" s="4"/>
      <c r="M26" s="4"/>
      <c r="N26" s="4"/>
    </row>
    <row r="27" spans="1:14" ht="18.75" x14ac:dyDescent="0.3">
      <c r="A27" s="69"/>
      <c r="B27" s="69"/>
      <c r="C27" s="70"/>
      <c r="D27" s="49"/>
      <c r="E27" s="49"/>
      <c r="F27" s="70"/>
      <c r="I27" s="70"/>
      <c r="J27" s="70"/>
      <c r="K27" s="4"/>
      <c r="L27" s="4"/>
      <c r="M27" s="4"/>
      <c r="N27" s="4"/>
    </row>
    <row r="28" spans="1:14" ht="15.75" x14ac:dyDescent="0.25">
      <c r="C28" s="51"/>
      <c r="D28" s="51"/>
      <c r="E28" s="51"/>
      <c r="F28" s="51"/>
      <c r="G28" s="51"/>
      <c r="H28" s="51"/>
      <c r="I28" s="51"/>
      <c r="J28" s="51"/>
    </row>
  </sheetData>
  <mergeCells count="11">
    <mergeCell ref="A5:D5"/>
    <mergeCell ref="A6:D6"/>
    <mergeCell ref="A7:D7"/>
    <mergeCell ref="A9:A10"/>
    <mergeCell ref="B9:B10"/>
    <mergeCell ref="C9:D9"/>
    <mergeCell ref="A12:A18"/>
    <mergeCell ref="C12:C13"/>
    <mergeCell ref="D12:D13"/>
    <mergeCell ref="A20:B20"/>
    <mergeCell ref="A26:B2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zoomScale="55" zoomScaleNormal="25" zoomScaleSheetLayoutView="55" workbookViewId="0">
      <selection activeCell="G8" sqref="G8"/>
    </sheetView>
  </sheetViews>
  <sheetFormatPr defaultColWidth="8.85546875" defaultRowHeight="15" x14ac:dyDescent="0.25"/>
  <cols>
    <col min="1" max="1" width="6.7109375" style="10" customWidth="1"/>
    <col min="2" max="2" width="40.28515625" style="1" customWidth="1"/>
    <col min="3" max="3" width="23.5703125" style="1" customWidth="1"/>
    <col min="4" max="7" width="14" style="1" customWidth="1"/>
    <col min="8" max="8" width="12.7109375" style="1" customWidth="1"/>
    <col min="9" max="12" width="14" style="1" customWidth="1"/>
    <col min="13" max="14" width="12.7109375" style="1" customWidth="1"/>
    <col min="15" max="18" width="10.7109375" style="1" customWidth="1"/>
    <col min="19" max="19" width="13" style="1" customWidth="1"/>
    <col min="20" max="16384" width="8.85546875" style="1"/>
  </cols>
  <sheetData>
    <row r="1" spans="1:19" ht="20.25" x14ac:dyDescent="0.25">
      <c r="A1" s="149" t="s">
        <v>22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19" ht="20.25" x14ac:dyDescent="0.25">
      <c r="A2" s="150" t="s">
        <v>23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20.25" x14ac:dyDescent="0.25">
      <c r="A3" s="151" t="s">
        <v>122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19" ht="20.25" x14ac:dyDescent="0.25">
      <c r="A4" s="151" t="s">
        <v>49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3.9" x14ac:dyDescent="0.25">
      <c r="A5" s="15"/>
      <c r="B5" s="16"/>
      <c r="C5" s="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  <c r="P5" s="113"/>
      <c r="Q5" s="113"/>
      <c r="R5" s="113"/>
      <c r="S5" s="113"/>
    </row>
    <row r="6" spans="1:19" ht="14.45" customHeight="1" x14ac:dyDescent="0.25">
      <c r="A6" s="154" t="s">
        <v>0</v>
      </c>
      <c r="B6" s="152" t="s">
        <v>1</v>
      </c>
      <c r="C6" s="152" t="s">
        <v>2</v>
      </c>
      <c r="D6" s="185" t="s">
        <v>48</v>
      </c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</row>
    <row r="7" spans="1:19" ht="14.45" customHeight="1" x14ac:dyDescent="0.25">
      <c r="A7" s="154"/>
      <c r="B7" s="152"/>
      <c r="C7" s="152"/>
      <c r="D7" s="186" t="s">
        <v>10</v>
      </c>
      <c r="E7" s="186"/>
      <c r="F7" s="186"/>
      <c r="G7" s="186"/>
      <c r="H7" s="186"/>
      <c r="I7" s="186" t="s">
        <v>11</v>
      </c>
      <c r="J7" s="186"/>
      <c r="K7" s="186"/>
      <c r="L7" s="186"/>
      <c r="M7" s="186"/>
      <c r="N7" s="186" t="s">
        <v>12</v>
      </c>
      <c r="O7" s="186" t="s">
        <v>21</v>
      </c>
      <c r="P7" s="186"/>
      <c r="Q7" s="186"/>
      <c r="R7" s="186"/>
      <c r="S7" s="186"/>
    </row>
    <row r="8" spans="1:19" ht="44.45" customHeight="1" x14ac:dyDescent="0.25">
      <c r="A8" s="154"/>
      <c r="B8" s="152"/>
      <c r="C8" s="152"/>
      <c r="D8" s="114" t="s">
        <v>13</v>
      </c>
      <c r="E8" s="114" t="s">
        <v>14</v>
      </c>
      <c r="F8" s="114" t="s">
        <v>15</v>
      </c>
      <c r="G8" s="114" t="s">
        <v>16</v>
      </c>
      <c r="H8" s="114" t="s">
        <v>17</v>
      </c>
      <c r="I8" s="114" t="s">
        <v>13</v>
      </c>
      <c r="J8" s="114" t="s">
        <v>14</v>
      </c>
      <c r="K8" s="114" t="s">
        <v>15</v>
      </c>
      <c r="L8" s="114" t="s">
        <v>16</v>
      </c>
      <c r="M8" s="114" t="s">
        <v>17</v>
      </c>
      <c r="N8" s="186"/>
      <c r="O8" s="114" t="s">
        <v>13</v>
      </c>
      <c r="P8" s="114" t="s">
        <v>14</v>
      </c>
      <c r="Q8" s="114" t="s">
        <v>15</v>
      </c>
      <c r="R8" s="114" t="s">
        <v>16</v>
      </c>
      <c r="S8" s="114" t="s">
        <v>17</v>
      </c>
    </row>
    <row r="9" spans="1:19" ht="13.9" x14ac:dyDescent="0.25">
      <c r="A9" s="58">
        <v>1</v>
      </c>
      <c r="B9" s="76">
        <v>2</v>
      </c>
      <c r="C9" s="76">
        <v>3</v>
      </c>
      <c r="D9" s="58">
        <v>4</v>
      </c>
      <c r="E9" s="76">
        <v>5</v>
      </c>
      <c r="F9" s="76">
        <v>6</v>
      </c>
      <c r="G9" s="58">
        <v>7</v>
      </c>
      <c r="H9" s="76">
        <v>8</v>
      </c>
      <c r="I9" s="76">
        <v>9</v>
      </c>
      <c r="J9" s="58">
        <v>10</v>
      </c>
      <c r="K9" s="76">
        <v>11</v>
      </c>
      <c r="L9" s="76">
        <v>12</v>
      </c>
      <c r="M9" s="58">
        <v>13</v>
      </c>
      <c r="N9" s="76">
        <v>14</v>
      </c>
      <c r="O9" s="76">
        <v>9</v>
      </c>
      <c r="P9" s="58">
        <v>10</v>
      </c>
      <c r="Q9" s="76">
        <v>11</v>
      </c>
      <c r="R9" s="76">
        <v>12</v>
      </c>
      <c r="S9" s="58">
        <v>13</v>
      </c>
    </row>
    <row r="10" spans="1:19" ht="25.15" customHeight="1" x14ac:dyDescent="0.25">
      <c r="A10" s="184" t="s">
        <v>119</v>
      </c>
      <c r="B10" s="184"/>
      <c r="C10" s="77" t="s">
        <v>18</v>
      </c>
      <c r="D10" s="59">
        <f>D11+D12</f>
        <v>12031.1</v>
      </c>
      <c r="E10" s="59">
        <f t="shared" ref="E10:M10" si="0">E11+E12</f>
        <v>0</v>
      </c>
      <c r="F10" s="59">
        <f t="shared" si="0"/>
        <v>0</v>
      </c>
      <c r="G10" s="59">
        <f t="shared" si="0"/>
        <v>0</v>
      </c>
      <c r="H10" s="59">
        <f t="shared" si="0"/>
        <v>12031.1</v>
      </c>
      <c r="I10" s="59">
        <f t="shared" si="0"/>
        <v>12026.9</v>
      </c>
      <c r="J10" s="59">
        <f t="shared" si="0"/>
        <v>0</v>
      </c>
      <c r="K10" s="59">
        <f t="shared" si="0"/>
        <v>0</v>
      </c>
      <c r="L10" s="59">
        <f t="shared" si="0"/>
        <v>0</v>
      </c>
      <c r="M10" s="59">
        <f t="shared" si="0"/>
        <v>12026.9</v>
      </c>
      <c r="N10" s="59">
        <f>M10*100/H10</f>
        <v>99.965090473855255</v>
      </c>
      <c r="O10" s="59">
        <f>(O14+O16+O19+O23+O25+O27)/6*100</f>
        <v>100</v>
      </c>
      <c r="P10" s="59">
        <f>P27*100</f>
        <v>0</v>
      </c>
      <c r="Q10" s="59">
        <v>0</v>
      </c>
      <c r="R10" s="59">
        <f>(R14+R16+R19+R21+R23+R25+R27)/7*100</f>
        <v>0</v>
      </c>
      <c r="S10" s="59">
        <f>(S14+S16+S19+S21+S23+S25+S27)/7*100</f>
        <v>100</v>
      </c>
    </row>
    <row r="11" spans="1:19" ht="33" customHeight="1" x14ac:dyDescent="0.25">
      <c r="A11" s="184"/>
      <c r="B11" s="184"/>
      <c r="C11" s="102" t="s">
        <v>52</v>
      </c>
      <c r="D11" s="61">
        <f>D19</f>
        <v>1000</v>
      </c>
      <c r="E11" s="61">
        <f t="shared" ref="E11:M11" si="1">E19</f>
        <v>0</v>
      </c>
      <c r="F11" s="61">
        <f t="shared" si="1"/>
        <v>0</v>
      </c>
      <c r="G11" s="61">
        <f t="shared" si="1"/>
        <v>0</v>
      </c>
      <c r="H11" s="61">
        <f t="shared" si="1"/>
        <v>1000</v>
      </c>
      <c r="I11" s="61">
        <f t="shared" si="1"/>
        <v>1000</v>
      </c>
      <c r="J11" s="61">
        <f t="shared" si="1"/>
        <v>0</v>
      </c>
      <c r="K11" s="61">
        <f t="shared" si="1"/>
        <v>0</v>
      </c>
      <c r="L11" s="61">
        <f t="shared" si="1"/>
        <v>0</v>
      </c>
      <c r="M11" s="61">
        <f t="shared" si="1"/>
        <v>1000</v>
      </c>
      <c r="N11" s="61">
        <f t="shared" ref="N11:N39" si="2">M11*100/H11</f>
        <v>100</v>
      </c>
      <c r="O11" s="61">
        <f>(O14+O23+O25)/3*100</f>
        <v>100</v>
      </c>
      <c r="P11" s="61">
        <f>(P14+P23+P25)/3*100</f>
        <v>0</v>
      </c>
      <c r="Q11" s="61">
        <f>(Q14+Q23+Q25)/3*100</f>
        <v>0</v>
      </c>
      <c r="R11" s="61">
        <f>(R14+R23+R25)/3*100</f>
        <v>0</v>
      </c>
      <c r="S11" s="61">
        <f>(S14+S23+S25)/3*100</f>
        <v>100</v>
      </c>
    </row>
    <row r="12" spans="1:19" ht="27.6" customHeight="1" x14ac:dyDescent="0.25">
      <c r="A12" s="184"/>
      <c r="B12" s="184"/>
      <c r="C12" s="104" t="s">
        <v>74</v>
      </c>
      <c r="D12" s="61">
        <f>D14+D18+D20+D25+D28+D31+D35+D39</f>
        <v>11031.1</v>
      </c>
      <c r="E12" s="61">
        <f t="shared" ref="E12:M12" si="3">E14+E18+E20+E25+E28+E31+E35+E39</f>
        <v>0</v>
      </c>
      <c r="F12" s="61">
        <f t="shared" si="3"/>
        <v>0</v>
      </c>
      <c r="G12" s="61">
        <f t="shared" si="3"/>
        <v>0</v>
      </c>
      <c r="H12" s="61">
        <f t="shared" si="3"/>
        <v>11031.1</v>
      </c>
      <c r="I12" s="61">
        <f t="shared" si="3"/>
        <v>11026.9</v>
      </c>
      <c r="J12" s="61">
        <f t="shared" si="3"/>
        <v>0</v>
      </c>
      <c r="K12" s="61">
        <f t="shared" si="3"/>
        <v>0</v>
      </c>
      <c r="L12" s="61">
        <f t="shared" si="3"/>
        <v>0</v>
      </c>
      <c r="M12" s="61">
        <f t="shared" si="3"/>
        <v>11026.9</v>
      </c>
      <c r="N12" s="61">
        <f t="shared" si="2"/>
        <v>99.961925827886603</v>
      </c>
      <c r="O12" s="61">
        <f>O19*100</f>
        <v>100</v>
      </c>
      <c r="P12" s="61">
        <f t="shared" ref="P12:S12" si="4">(P19+P21)/2*100</f>
        <v>0</v>
      </c>
      <c r="Q12" s="61">
        <f>(Q15+Q24+Q26)/3*100</f>
        <v>0</v>
      </c>
      <c r="R12" s="61">
        <f t="shared" si="4"/>
        <v>0</v>
      </c>
      <c r="S12" s="61">
        <f t="shared" si="4"/>
        <v>100</v>
      </c>
    </row>
    <row r="13" spans="1:19" s="3" customFormat="1" ht="20.25" customHeight="1" x14ac:dyDescent="0.25">
      <c r="A13" s="171" t="s">
        <v>105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3"/>
    </row>
    <row r="14" spans="1:19" s="4" customFormat="1" ht="47.45" customHeight="1" x14ac:dyDescent="0.25">
      <c r="A14" s="62" t="s">
        <v>54</v>
      </c>
      <c r="B14" s="63" t="s">
        <v>80</v>
      </c>
      <c r="C14" s="180" t="s">
        <v>74</v>
      </c>
      <c r="D14" s="64">
        <f>D15+D16</f>
        <v>250.7</v>
      </c>
      <c r="E14" s="64"/>
      <c r="F14" s="64"/>
      <c r="G14" s="64"/>
      <c r="H14" s="61">
        <f>SUM(D14:G14)</f>
        <v>250.7</v>
      </c>
      <c r="I14" s="64">
        <f>I15+I16</f>
        <v>250.7</v>
      </c>
      <c r="J14" s="64"/>
      <c r="K14" s="64"/>
      <c r="L14" s="64"/>
      <c r="M14" s="79">
        <f t="shared" ref="M14:M29" si="5">L14+I14+J14+K14</f>
        <v>250.7</v>
      </c>
      <c r="N14" s="61">
        <f t="shared" si="2"/>
        <v>100</v>
      </c>
      <c r="O14" s="125">
        <f>I14/D14</f>
        <v>1</v>
      </c>
      <c r="P14" s="125"/>
      <c r="Q14" s="125"/>
      <c r="R14" s="125"/>
      <c r="S14" s="126">
        <f>M14/H14</f>
        <v>1</v>
      </c>
    </row>
    <row r="15" spans="1:19" s="4" customFormat="1" ht="47.45" customHeight="1" x14ac:dyDescent="0.25">
      <c r="A15" s="65" t="s">
        <v>55</v>
      </c>
      <c r="B15" s="68" t="s">
        <v>81</v>
      </c>
      <c r="C15" s="181"/>
      <c r="D15" s="64">
        <v>245.7</v>
      </c>
      <c r="E15" s="64"/>
      <c r="F15" s="64"/>
      <c r="G15" s="64"/>
      <c r="H15" s="61">
        <f>SUM(D15:G15)</f>
        <v>245.7</v>
      </c>
      <c r="I15" s="64">
        <v>245.7</v>
      </c>
      <c r="J15" s="64"/>
      <c r="K15" s="64"/>
      <c r="L15" s="64"/>
      <c r="M15" s="79">
        <f t="shared" si="5"/>
        <v>245.7</v>
      </c>
      <c r="N15" s="61">
        <f t="shared" si="2"/>
        <v>100</v>
      </c>
      <c r="O15" s="125">
        <f t="shared" ref="O15:O39" si="6">I15/D15</f>
        <v>1</v>
      </c>
      <c r="P15" s="125"/>
      <c r="Q15" s="125"/>
      <c r="R15" s="125"/>
      <c r="S15" s="126">
        <f t="shared" ref="S15:S39" si="7">M15/H15</f>
        <v>1</v>
      </c>
    </row>
    <row r="16" spans="1:19" s="4" customFormat="1" ht="30" customHeight="1" x14ac:dyDescent="0.25">
      <c r="A16" s="58" t="s">
        <v>83</v>
      </c>
      <c r="B16" s="82" t="s">
        <v>82</v>
      </c>
      <c r="C16" s="181"/>
      <c r="D16" s="64">
        <v>5</v>
      </c>
      <c r="E16" s="64"/>
      <c r="F16" s="64"/>
      <c r="G16" s="64"/>
      <c r="H16" s="61">
        <f t="shared" ref="H16:H29" si="8">SUM(D16:G16)</f>
        <v>5</v>
      </c>
      <c r="I16" s="64">
        <v>5</v>
      </c>
      <c r="J16" s="64"/>
      <c r="K16" s="64"/>
      <c r="L16" s="64"/>
      <c r="M16" s="79">
        <f t="shared" si="5"/>
        <v>5</v>
      </c>
      <c r="N16" s="61">
        <f t="shared" si="2"/>
        <v>100</v>
      </c>
      <c r="O16" s="125">
        <f t="shared" si="6"/>
        <v>1</v>
      </c>
      <c r="P16" s="125"/>
      <c r="Q16" s="125"/>
      <c r="R16" s="125"/>
      <c r="S16" s="126">
        <f t="shared" si="7"/>
        <v>1</v>
      </c>
    </row>
    <row r="17" spans="1:19" s="4" customFormat="1" ht="57" x14ac:dyDescent="0.25">
      <c r="A17" s="66" t="s">
        <v>56</v>
      </c>
      <c r="B17" s="63" t="s">
        <v>84</v>
      </c>
      <c r="C17" s="181"/>
      <c r="D17" s="64">
        <f>D18+D19</f>
        <v>1070</v>
      </c>
      <c r="E17" s="64"/>
      <c r="F17" s="64"/>
      <c r="G17" s="64"/>
      <c r="H17" s="61">
        <f t="shared" si="8"/>
        <v>1070</v>
      </c>
      <c r="I17" s="64">
        <f>I18+I19</f>
        <v>1070</v>
      </c>
      <c r="J17" s="64"/>
      <c r="K17" s="64"/>
      <c r="L17" s="64"/>
      <c r="M17" s="79">
        <f t="shared" si="5"/>
        <v>1070</v>
      </c>
      <c r="N17" s="61">
        <f t="shared" si="2"/>
        <v>100</v>
      </c>
      <c r="O17" s="125">
        <f t="shared" si="6"/>
        <v>1</v>
      </c>
      <c r="P17" s="125"/>
      <c r="Q17" s="125"/>
      <c r="R17" s="125"/>
      <c r="S17" s="126">
        <f t="shared" si="7"/>
        <v>1</v>
      </c>
    </row>
    <row r="18" spans="1:19" s="4" customFormat="1" ht="33" customHeight="1" x14ac:dyDescent="0.25">
      <c r="A18" s="58" t="s">
        <v>57</v>
      </c>
      <c r="B18" s="78" t="s">
        <v>85</v>
      </c>
      <c r="C18" s="182"/>
      <c r="D18" s="64">
        <v>70</v>
      </c>
      <c r="E18" s="64"/>
      <c r="F18" s="64"/>
      <c r="G18" s="64"/>
      <c r="H18" s="61">
        <f t="shared" si="8"/>
        <v>70</v>
      </c>
      <c r="I18" s="64">
        <v>70</v>
      </c>
      <c r="J18" s="64"/>
      <c r="K18" s="64"/>
      <c r="L18" s="64"/>
      <c r="M18" s="79">
        <f t="shared" si="5"/>
        <v>70</v>
      </c>
      <c r="N18" s="61">
        <f t="shared" si="2"/>
        <v>100</v>
      </c>
      <c r="O18" s="125">
        <f t="shared" si="6"/>
        <v>1</v>
      </c>
      <c r="P18" s="125"/>
      <c r="Q18" s="125"/>
      <c r="R18" s="125"/>
      <c r="S18" s="126">
        <f t="shared" si="7"/>
        <v>1</v>
      </c>
    </row>
    <row r="19" spans="1:19" s="72" customFormat="1" ht="46.9" customHeight="1" x14ac:dyDescent="0.25">
      <c r="A19" s="58" t="s">
        <v>58</v>
      </c>
      <c r="B19" s="68" t="s">
        <v>86</v>
      </c>
      <c r="C19" s="101" t="s">
        <v>52</v>
      </c>
      <c r="D19" s="64">
        <v>1000</v>
      </c>
      <c r="E19" s="64"/>
      <c r="F19" s="64"/>
      <c r="G19" s="64"/>
      <c r="H19" s="61">
        <f t="shared" si="8"/>
        <v>1000</v>
      </c>
      <c r="I19" s="64">
        <v>1000</v>
      </c>
      <c r="J19" s="64"/>
      <c r="K19" s="64"/>
      <c r="L19" s="64"/>
      <c r="M19" s="79">
        <f t="shared" si="5"/>
        <v>1000</v>
      </c>
      <c r="N19" s="61">
        <f t="shared" si="2"/>
        <v>100</v>
      </c>
      <c r="O19" s="125">
        <f t="shared" si="6"/>
        <v>1</v>
      </c>
      <c r="P19" s="125"/>
      <c r="Q19" s="125"/>
      <c r="R19" s="125"/>
      <c r="S19" s="126">
        <f t="shared" si="7"/>
        <v>1</v>
      </c>
    </row>
    <row r="20" spans="1:19" ht="86.45" customHeight="1" x14ac:dyDescent="0.25">
      <c r="A20" s="83" t="s">
        <v>87</v>
      </c>
      <c r="B20" s="84" t="s">
        <v>89</v>
      </c>
      <c r="C20" s="120"/>
      <c r="D20" s="64">
        <f>D21+D22+D23+D24</f>
        <v>366.9</v>
      </c>
      <c r="E20" s="64"/>
      <c r="F20" s="64"/>
      <c r="G20" s="64"/>
      <c r="H20" s="61">
        <f t="shared" si="8"/>
        <v>366.9</v>
      </c>
      <c r="I20" s="64">
        <f>I21+I22+I23+I24</f>
        <v>366.9</v>
      </c>
      <c r="J20" s="64"/>
      <c r="K20" s="64"/>
      <c r="L20" s="64"/>
      <c r="M20" s="79">
        <f t="shared" si="5"/>
        <v>366.9</v>
      </c>
      <c r="N20" s="61">
        <f t="shared" si="2"/>
        <v>100</v>
      </c>
      <c r="O20" s="125">
        <f t="shared" si="6"/>
        <v>1</v>
      </c>
      <c r="P20" s="125"/>
      <c r="Q20" s="125"/>
      <c r="R20" s="125"/>
      <c r="S20" s="126">
        <f t="shared" si="7"/>
        <v>1</v>
      </c>
    </row>
    <row r="21" spans="1:19" s="72" customFormat="1" ht="29.45" customHeight="1" x14ac:dyDescent="0.25">
      <c r="A21" s="58" t="s">
        <v>59</v>
      </c>
      <c r="B21" s="78" t="s">
        <v>93</v>
      </c>
      <c r="C21" s="120"/>
      <c r="D21" s="64">
        <v>84.6</v>
      </c>
      <c r="E21" s="64"/>
      <c r="F21" s="64"/>
      <c r="G21" s="64"/>
      <c r="H21" s="61">
        <f t="shared" si="8"/>
        <v>84.6</v>
      </c>
      <c r="I21" s="64">
        <v>84.6</v>
      </c>
      <c r="J21" s="64"/>
      <c r="K21" s="64"/>
      <c r="L21" s="64"/>
      <c r="M21" s="79">
        <f t="shared" si="5"/>
        <v>84.6</v>
      </c>
      <c r="N21" s="61">
        <f t="shared" si="2"/>
        <v>100</v>
      </c>
      <c r="O21" s="125">
        <f t="shared" si="6"/>
        <v>1</v>
      </c>
      <c r="P21" s="125"/>
      <c r="Q21" s="125"/>
      <c r="R21" s="125"/>
      <c r="S21" s="126">
        <f t="shared" si="7"/>
        <v>1</v>
      </c>
    </row>
    <row r="22" spans="1:19" ht="45" customHeight="1" x14ac:dyDescent="0.25">
      <c r="A22" s="58" t="s">
        <v>90</v>
      </c>
      <c r="B22" s="78" t="s">
        <v>94</v>
      </c>
      <c r="C22" s="120"/>
      <c r="D22" s="64">
        <v>40</v>
      </c>
      <c r="E22" s="64"/>
      <c r="F22" s="64"/>
      <c r="G22" s="64"/>
      <c r="H22" s="61">
        <f t="shared" si="8"/>
        <v>40</v>
      </c>
      <c r="I22" s="64">
        <v>40</v>
      </c>
      <c r="J22" s="64"/>
      <c r="K22" s="64"/>
      <c r="L22" s="64"/>
      <c r="M22" s="79">
        <f t="shared" si="5"/>
        <v>40</v>
      </c>
      <c r="N22" s="61">
        <f t="shared" si="2"/>
        <v>100</v>
      </c>
      <c r="O22" s="125">
        <f t="shared" si="6"/>
        <v>1</v>
      </c>
      <c r="P22" s="125"/>
      <c r="Q22" s="125"/>
      <c r="R22" s="125"/>
      <c r="S22" s="126">
        <f t="shared" si="7"/>
        <v>1</v>
      </c>
    </row>
    <row r="23" spans="1:19" ht="49.9" customHeight="1" x14ac:dyDescent="0.25">
      <c r="A23" s="58" t="s">
        <v>91</v>
      </c>
      <c r="B23" s="78" t="s">
        <v>95</v>
      </c>
      <c r="C23" s="120"/>
      <c r="D23" s="64">
        <v>50</v>
      </c>
      <c r="E23" s="64"/>
      <c r="F23" s="64"/>
      <c r="G23" s="64"/>
      <c r="H23" s="61">
        <f t="shared" si="8"/>
        <v>50</v>
      </c>
      <c r="I23" s="64">
        <v>50</v>
      </c>
      <c r="J23" s="64"/>
      <c r="K23" s="64"/>
      <c r="L23" s="64"/>
      <c r="M23" s="79">
        <f t="shared" si="5"/>
        <v>50</v>
      </c>
      <c r="N23" s="61">
        <f t="shared" si="2"/>
        <v>100</v>
      </c>
      <c r="O23" s="125">
        <f t="shared" si="6"/>
        <v>1</v>
      </c>
      <c r="P23" s="125"/>
      <c r="Q23" s="125"/>
      <c r="R23" s="125"/>
      <c r="S23" s="126">
        <f t="shared" si="7"/>
        <v>1</v>
      </c>
    </row>
    <row r="24" spans="1:19" ht="35.450000000000003" customHeight="1" x14ac:dyDescent="0.25">
      <c r="A24" s="58" t="s">
        <v>92</v>
      </c>
      <c r="B24" s="78" t="s">
        <v>96</v>
      </c>
      <c r="C24" s="120"/>
      <c r="D24" s="64">
        <v>192.3</v>
      </c>
      <c r="E24" s="64"/>
      <c r="F24" s="64"/>
      <c r="G24" s="64"/>
      <c r="H24" s="61">
        <f t="shared" si="8"/>
        <v>192.3</v>
      </c>
      <c r="I24" s="64">
        <v>192.3</v>
      </c>
      <c r="J24" s="64"/>
      <c r="K24" s="64"/>
      <c r="L24" s="64"/>
      <c r="M24" s="79">
        <f t="shared" si="5"/>
        <v>192.3</v>
      </c>
      <c r="N24" s="61">
        <f t="shared" si="2"/>
        <v>100</v>
      </c>
      <c r="O24" s="125">
        <f t="shared" si="6"/>
        <v>1</v>
      </c>
      <c r="P24" s="125"/>
      <c r="Q24" s="125"/>
      <c r="R24" s="125"/>
      <c r="S24" s="126">
        <f t="shared" si="7"/>
        <v>1</v>
      </c>
    </row>
    <row r="25" spans="1:19" ht="38.450000000000003" customHeight="1" x14ac:dyDescent="0.25">
      <c r="A25" s="66" t="s">
        <v>97</v>
      </c>
      <c r="B25" s="63" t="s">
        <v>98</v>
      </c>
      <c r="C25" s="120"/>
      <c r="D25" s="64">
        <f>D26+D27</f>
        <v>219.2</v>
      </c>
      <c r="E25" s="64"/>
      <c r="F25" s="64"/>
      <c r="G25" s="64"/>
      <c r="H25" s="61">
        <f t="shared" si="8"/>
        <v>219.2</v>
      </c>
      <c r="I25" s="64">
        <f>I26+I27</f>
        <v>219.2</v>
      </c>
      <c r="J25" s="64"/>
      <c r="K25" s="64"/>
      <c r="L25" s="64"/>
      <c r="M25" s="79">
        <f t="shared" si="5"/>
        <v>219.2</v>
      </c>
      <c r="N25" s="61">
        <f t="shared" si="2"/>
        <v>100</v>
      </c>
      <c r="O25" s="125">
        <f t="shared" si="6"/>
        <v>1</v>
      </c>
      <c r="P25" s="125"/>
      <c r="Q25" s="125"/>
      <c r="R25" s="125"/>
      <c r="S25" s="126">
        <f t="shared" si="7"/>
        <v>1</v>
      </c>
    </row>
    <row r="26" spans="1:19" ht="28.9" customHeight="1" x14ac:dyDescent="0.25">
      <c r="A26" s="58" t="s">
        <v>60</v>
      </c>
      <c r="B26" s="78" t="s">
        <v>100</v>
      </c>
      <c r="C26" s="120"/>
      <c r="D26" s="64">
        <v>120</v>
      </c>
      <c r="E26" s="64"/>
      <c r="F26" s="64"/>
      <c r="G26" s="64"/>
      <c r="H26" s="61">
        <f t="shared" si="8"/>
        <v>120</v>
      </c>
      <c r="I26" s="64">
        <v>120</v>
      </c>
      <c r="J26" s="64"/>
      <c r="K26" s="64"/>
      <c r="L26" s="64"/>
      <c r="M26" s="79">
        <f t="shared" si="5"/>
        <v>120</v>
      </c>
      <c r="N26" s="61">
        <f t="shared" si="2"/>
        <v>100</v>
      </c>
      <c r="O26" s="125">
        <f t="shared" si="6"/>
        <v>1</v>
      </c>
      <c r="P26" s="125"/>
      <c r="Q26" s="125"/>
      <c r="R26" s="125"/>
      <c r="S26" s="126">
        <f t="shared" si="7"/>
        <v>1</v>
      </c>
    </row>
    <row r="27" spans="1:19" ht="42" customHeight="1" x14ac:dyDescent="0.25">
      <c r="A27" s="58" t="s">
        <v>99</v>
      </c>
      <c r="B27" s="78" t="s">
        <v>101</v>
      </c>
      <c r="C27" s="120"/>
      <c r="D27" s="64">
        <v>99.2</v>
      </c>
      <c r="E27" s="64"/>
      <c r="F27" s="64"/>
      <c r="G27" s="64"/>
      <c r="H27" s="61">
        <f t="shared" si="8"/>
        <v>99.2</v>
      </c>
      <c r="I27" s="64">
        <v>99.2</v>
      </c>
      <c r="J27" s="64"/>
      <c r="K27" s="64"/>
      <c r="L27" s="64"/>
      <c r="M27" s="79">
        <f t="shared" si="5"/>
        <v>99.2</v>
      </c>
      <c r="N27" s="61">
        <f t="shared" si="2"/>
        <v>100</v>
      </c>
      <c r="O27" s="125">
        <f t="shared" si="6"/>
        <v>1</v>
      </c>
      <c r="P27" s="125"/>
      <c r="Q27" s="125"/>
      <c r="R27" s="125"/>
      <c r="S27" s="126">
        <f t="shared" si="7"/>
        <v>1</v>
      </c>
    </row>
    <row r="28" spans="1:19" ht="59.45" customHeight="1" x14ac:dyDescent="0.25">
      <c r="A28" s="66" t="s">
        <v>102</v>
      </c>
      <c r="B28" s="85" t="s">
        <v>103</v>
      </c>
      <c r="C28" s="120"/>
      <c r="D28" s="64">
        <f>D29</f>
        <v>212.3</v>
      </c>
      <c r="E28" s="64"/>
      <c r="F28" s="64"/>
      <c r="G28" s="64"/>
      <c r="H28" s="61">
        <f t="shared" si="8"/>
        <v>212.3</v>
      </c>
      <c r="I28" s="64">
        <f>I29</f>
        <v>212.3</v>
      </c>
      <c r="J28" s="64"/>
      <c r="K28" s="64"/>
      <c r="L28" s="64"/>
      <c r="M28" s="79">
        <f t="shared" si="5"/>
        <v>212.3</v>
      </c>
      <c r="N28" s="61">
        <f t="shared" si="2"/>
        <v>100</v>
      </c>
      <c r="O28" s="125">
        <f t="shared" si="6"/>
        <v>1</v>
      </c>
      <c r="P28" s="125"/>
      <c r="Q28" s="125"/>
      <c r="R28" s="125"/>
      <c r="S28" s="126">
        <f t="shared" si="7"/>
        <v>1</v>
      </c>
    </row>
    <row r="29" spans="1:19" ht="54.6" customHeight="1" x14ac:dyDescent="0.25">
      <c r="A29" s="96" t="s">
        <v>61</v>
      </c>
      <c r="B29" s="97" t="s">
        <v>104</v>
      </c>
      <c r="C29" s="121"/>
      <c r="D29" s="98">
        <v>212.3</v>
      </c>
      <c r="E29" s="98"/>
      <c r="F29" s="98"/>
      <c r="G29" s="98"/>
      <c r="H29" s="99">
        <f t="shared" si="8"/>
        <v>212.3</v>
      </c>
      <c r="I29" s="98">
        <v>212.3</v>
      </c>
      <c r="J29" s="98"/>
      <c r="K29" s="98"/>
      <c r="L29" s="98"/>
      <c r="M29" s="100">
        <f t="shared" si="5"/>
        <v>212.3</v>
      </c>
      <c r="N29" s="99">
        <f t="shared" si="2"/>
        <v>100</v>
      </c>
      <c r="O29" s="127">
        <f t="shared" si="6"/>
        <v>1</v>
      </c>
      <c r="P29" s="127"/>
      <c r="Q29" s="127"/>
      <c r="R29" s="127"/>
      <c r="S29" s="128">
        <f t="shared" si="7"/>
        <v>1</v>
      </c>
    </row>
    <row r="30" spans="1:19" ht="34.5" customHeight="1" x14ac:dyDescent="0.25">
      <c r="A30" s="183" t="s">
        <v>106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</row>
    <row r="31" spans="1:19" ht="54.6" customHeight="1" x14ac:dyDescent="0.25">
      <c r="A31" s="92" t="s">
        <v>111</v>
      </c>
      <c r="B31" s="93" t="s">
        <v>107</v>
      </c>
      <c r="C31" s="177" t="s">
        <v>74</v>
      </c>
      <c r="D31" s="129">
        <f>D32+D33+D34</f>
        <v>119.80000000000001</v>
      </c>
      <c r="E31" s="129"/>
      <c r="F31" s="129"/>
      <c r="G31" s="129"/>
      <c r="H31" s="129">
        <f>D31</f>
        <v>119.80000000000001</v>
      </c>
      <c r="I31" s="129">
        <f>I32+I33+I34</f>
        <v>119.80000000000001</v>
      </c>
      <c r="J31" s="129"/>
      <c r="K31" s="129"/>
      <c r="L31" s="129"/>
      <c r="M31" s="129">
        <f>I31</f>
        <v>119.80000000000001</v>
      </c>
      <c r="N31" s="129">
        <f>M31*100/H31</f>
        <v>100</v>
      </c>
      <c r="O31" s="129">
        <f>I31/D31</f>
        <v>1</v>
      </c>
      <c r="P31" s="129"/>
      <c r="Q31" s="130"/>
      <c r="R31" s="130"/>
      <c r="S31" s="131">
        <f>O31</f>
        <v>1</v>
      </c>
    </row>
    <row r="32" spans="1:19" ht="54.6" customHeight="1" x14ac:dyDescent="0.25">
      <c r="A32" s="87" t="s">
        <v>7</v>
      </c>
      <c r="B32" s="88" t="s">
        <v>108</v>
      </c>
      <c r="C32" s="178"/>
      <c r="D32" s="122" t="s">
        <v>128</v>
      </c>
      <c r="E32" s="122"/>
      <c r="F32" s="122"/>
      <c r="G32" s="122"/>
      <c r="H32" s="129" t="str">
        <f t="shared" ref="H32:H37" si="9">D32</f>
        <v>34,2</v>
      </c>
      <c r="I32" s="122" t="s">
        <v>128</v>
      </c>
      <c r="J32" s="122"/>
      <c r="K32" s="122"/>
      <c r="L32" s="122"/>
      <c r="M32" s="129" t="str">
        <f t="shared" ref="M32:M37" si="10">I32</f>
        <v>34,2</v>
      </c>
      <c r="N32" s="129">
        <f t="shared" ref="N32:N37" si="11">M32*100/H32</f>
        <v>100</v>
      </c>
      <c r="O32" s="129">
        <f t="shared" ref="O32:O37" si="12">I32/D32</f>
        <v>1</v>
      </c>
      <c r="P32" s="122"/>
      <c r="Q32" s="123"/>
      <c r="R32" s="123"/>
      <c r="S32" s="131">
        <f t="shared" ref="S32:S37" si="13">O32</f>
        <v>1</v>
      </c>
    </row>
    <row r="33" spans="1:19" ht="54.6" customHeight="1" x14ac:dyDescent="0.25">
      <c r="A33" s="87" t="s">
        <v>8</v>
      </c>
      <c r="B33" s="68" t="s">
        <v>109</v>
      </c>
      <c r="C33" s="178"/>
      <c r="D33" s="122" t="s">
        <v>129</v>
      </c>
      <c r="E33" s="122"/>
      <c r="F33" s="122"/>
      <c r="G33" s="122"/>
      <c r="H33" s="129" t="str">
        <f t="shared" si="9"/>
        <v>35</v>
      </c>
      <c r="I33" s="122" t="s">
        <v>129</v>
      </c>
      <c r="J33" s="122"/>
      <c r="K33" s="122"/>
      <c r="L33" s="122"/>
      <c r="M33" s="129" t="str">
        <f t="shared" si="10"/>
        <v>35</v>
      </c>
      <c r="N33" s="129">
        <f t="shared" si="11"/>
        <v>100</v>
      </c>
      <c r="O33" s="129">
        <f t="shared" si="12"/>
        <v>1</v>
      </c>
      <c r="P33" s="122"/>
      <c r="Q33" s="123"/>
      <c r="R33" s="123"/>
      <c r="S33" s="131">
        <f t="shared" si="13"/>
        <v>1</v>
      </c>
    </row>
    <row r="34" spans="1:19" ht="54.6" customHeight="1" x14ac:dyDescent="0.25">
      <c r="A34" s="87" t="s">
        <v>62</v>
      </c>
      <c r="B34" s="68" t="s">
        <v>110</v>
      </c>
      <c r="C34" s="178"/>
      <c r="D34" s="122" t="s">
        <v>130</v>
      </c>
      <c r="E34" s="122"/>
      <c r="F34" s="122"/>
      <c r="G34" s="122"/>
      <c r="H34" s="129" t="str">
        <f t="shared" si="9"/>
        <v>50,6</v>
      </c>
      <c r="I34" s="122" t="s">
        <v>130</v>
      </c>
      <c r="J34" s="122"/>
      <c r="K34" s="122"/>
      <c r="L34" s="122"/>
      <c r="M34" s="129" t="str">
        <f t="shared" si="10"/>
        <v>50,6</v>
      </c>
      <c r="N34" s="129">
        <f t="shared" si="11"/>
        <v>100</v>
      </c>
      <c r="O34" s="129">
        <f t="shared" si="12"/>
        <v>1</v>
      </c>
      <c r="P34" s="122"/>
      <c r="Q34" s="123"/>
      <c r="R34" s="123"/>
      <c r="S34" s="131">
        <f t="shared" si="13"/>
        <v>1</v>
      </c>
    </row>
    <row r="35" spans="1:19" ht="54.6" customHeight="1" x14ac:dyDescent="0.25">
      <c r="A35" s="92" t="s">
        <v>112</v>
      </c>
      <c r="B35" s="95" t="s">
        <v>113</v>
      </c>
      <c r="C35" s="178"/>
      <c r="D35" s="129">
        <f>D36+D37</f>
        <v>123.7</v>
      </c>
      <c r="E35" s="129"/>
      <c r="F35" s="129"/>
      <c r="G35" s="129"/>
      <c r="H35" s="129">
        <f t="shared" si="9"/>
        <v>123.7</v>
      </c>
      <c r="I35" s="129">
        <f>I36+I37</f>
        <v>123.7</v>
      </c>
      <c r="J35" s="129"/>
      <c r="K35" s="129"/>
      <c r="L35" s="129"/>
      <c r="M35" s="129">
        <f t="shared" si="10"/>
        <v>123.7</v>
      </c>
      <c r="N35" s="129">
        <f t="shared" si="11"/>
        <v>100</v>
      </c>
      <c r="O35" s="129">
        <f t="shared" si="12"/>
        <v>1</v>
      </c>
      <c r="P35" s="129"/>
      <c r="Q35" s="130"/>
      <c r="R35" s="130"/>
      <c r="S35" s="131">
        <f t="shared" si="13"/>
        <v>1</v>
      </c>
    </row>
    <row r="36" spans="1:19" ht="36" customHeight="1" x14ac:dyDescent="0.25">
      <c r="A36" s="103" t="s">
        <v>63</v>
      </c>
      <c r="B36" s="94" t="s">
        <v>114</v>
      </c>
      <c r="C36" s="178"/>
      <c r="D36" s="89">
        <v>110</v>
      </c>
      <c r="E36" s="89"/>
      <c r="F36" s="89"/>
      <c r="G36" s="89"/>
      <c r="H36" s="129">
        <f t="shared" si="9"/>
        <v>110</v>
      </c>
      <c r="I36" s="89">
        <v>110</v>
      </c>
      <c r="J36" s="89"/>
      <c r="K36" s="89"/>
      <c r="L36" s="89"/>
      <c r="M36" s="129">
        <f t="shared" si="10"/>
        <v>110</v>
      </c>
      <c r="N36" s="129">
        <f t="shared" si="11"/>
        <v>100</v>
      </c>
      <c r="O36" s="129">
        <f t="shared" si="12"/>
        <v>1</v>
      </c>
      <c r="P36" s="124"/>
      <c r="Q36" s="124"/>
      <c r="R36" s="124"/>
      <c r="S36" s="131">
        <f t="shared" si="13"/>
        <v>1</v>
      </c>
    </row>
    <row r="37" spans="1:19" ht="33" customHeight="1" x14ac:dyDescent="0.25">
      <c r="A37" s="58" t="s">
        <v>64</v>
      </c>
      <c r="B37" s="94" t="s">
        <v>115</v>
      </c>
      <c r="C37" s="179"/>
      <c r="D37" s="64">
        <v>13.7</v>
      </c>
      <c r="E37" s="64"/>
      <c r="F37" s="64"/>
      <c r="G37" s="64"/>
      <c r="H37" s="129">
        <f t="shared" si="9"/>
        <v>13.7</v>
      </c>
      <c r="I37" s="64">
        <v>13.7</v>
      </c>
      <c r="J37" s="64"/>
      <c r="K37" s="64"/>
      <c r="L37" s="64"/>
      <c r="M37" s="129">
        <f t="shared" si="10"/>
        <v>13.7</v>
      </c>
      <c r="N37" s="129">
        <f t="shared" si="11"/>
        <v>100</v>
      </c>
      <c r="O37" s="129">
        <f t="shared" si="12"/>
        <v>1</v>
      </c>
      <c r="P37" s="125"/>
      <c r="Q37" s="125"/>
      <c r="R37" s="125"/>
      <c r="S37" s="131">
        <f t="shared" si="13"/>
        <v>1</v>
      </c>
    </row>
    <row r="38" spans="1:19" ht="26.25" customHeight="1" x14ac:dyDescent="0.25">
      <c r="A38" s="174" t="s">
        <v>116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6"/>
      <c r="S38" s="80"/>
    </row>
    <row r="39" spans="1:19" ht="54.6" customHeight="1" x14ac:dyDescent="0.25">
      <c r="A39" s="71" t="s">
        <v>118</v>
      </c>
      <c r="B39" s="94" t="s">
        <v>117</v>
      </c>
      <c r="C39" s="102" t="s">
        <v>74</v>
      </c>
      <c r="D39" s="67">
        <v>9668.5</v>
      </c>
      <c r="E39" s="67"/>
      <c r="F39" s="67"/>
      <c r="G39" s="67"/>
      <c r="H39" s="61">
        <f>D39</f>
        <v>9668.5</v>
      </c>
      <c r="I39" s="67">
        <v>9664.2999999999993</v>
      </c>
      <c r="J39" s="67"/>
      <c r="K39" s="67"/>
      <c r="L39" s="67"/>
      <c r="M39" s="79">
        <f>I39</f>
        <v>9664.2999999999993</v>
      </c>
      <c r="N39" s="61">
        <f t="shared" si="2"/>
        <v>99.956559962765667</v>
      </c>
      <c r="O39" s="125">
        <f t="shared" si="6"/>
        <v>0.99956559962765679</v>
      </c>
      <c r="P39" s="125"/>
      <c r="Q39" s="125"/>
      <c r="R39" s="125"/>
      <c r="S39" s="126">
        <f t="shared" si="7"/>
        <v>0.99956559962765679</v>
      </c>
    </row>
    <row r="40" spans="1:19" x14ac:dyDescent="0.25">
      <c r="O40" s="14"/>
      <c r="P40" s="14"/>
      <c r="Q40" s="14"/>
      <c r="R40" s="14"/>
      <c r="S40" s="14"/>
    </row>
    <row r="41" spans="1:19" x14ac:dyDescent="0.25">
      <c r="O41" s="14"/>
      <c r="P41" s="14"/>
      <c r="Q41" s="14"/>
      <c r="R41" s="14"/>
      <c r="S41" s="14"/>
    </row>
    <row r="42" spans="1:19" x14ac:dyDescent="0.25">
      <c r="O42" s="14"/>
      <c r="P42" s="14"/>
      <c r="Q42" s="14"/>
      <c r="R42" s="14"/>
      <c r="S42" s="14"/>
    </row>
    <row r="43" spans="1:19" x14ac:dyDescent="0.25">
      <c r="O43" s="14"/>
      <c r="P43" s="14"/>
      <c r="Q43" s="14"/>
      <c r="R43" s="14"/>
      <c r="S43" s="14"/>
    </row>
    <row r="44" spans="1:19" x14ac:dyDescent="0.25">
      <c r="O44" s="14"/>
      <c r="P44" s="14"/>
      <c r="Q44" s="14"/>
      <c r="R44" s="14"/>
      <c r="S44" s="14"/>
    </row>
    <row r="45" spans="1:19" x14ac:dyDescent="0.25">
      <c r="O45" s="14"/>
      <c r="P45" s="14"/>
      <c r="Q45" s="14"/>
      <c r="R45" s="14"/>
      <c r="S45" s="14"/>
    </row>
    <row r="46" spans="1:19" x14ac:dyDescent="0.25">
      <c r="O46" s="14"/>
      <c r="P46" s="14"/>
      <c r="Q46" s="14"/>
      <c r="R46" s="14"/>
      <c r="S46" s="14"/>
    </row>
    <row r="47" spans="1:19" x14ac:dyDescent="0.25">
      <c r="O47" s="14"/>
      <c r="P47" s="14"/>
      <c r="Q47" s="14"/>
      <c r="R47" s="14"/>
      <c r="S47" s="14"/>
    </row>
    <row r="48" spans="1:19" x14ac:dyDescent="0.25">
      <c r="O48" s="14"/>
      <c r="P48" s="14"/>
      <c r="Q48" s="14"/>
      <c r="R48" s="14"/>
      <c r="S48" s="14"/>
    </row>
    <row r="49" spans="15:19" x14ac:dyDescent="0.25">
      <c r="O49" s="14"/>
      <c r="P49" s="14"/>
      <c r="Q49" s="14"/>
      <c r="R49" s="14"/>
      <c r="S49" s="14"/>
    </row>
    <row r="50" spans="15:19" x14ac:dyDescent="0.25">
      <c r="O50" s="14"/>
      <c r="P50" s="14"/>
      <c r="Q50" s="14"/>
      <c r="R50" s="14"/>
      <c r="S50" s="14"/>
    </row>
    <row r="51" spans="15:19" x14ac:dyDescent="0.25">
      <c r="O51" s="14"/>
      <c r="P51" s="14"/>
      <c r="Q51" s="14"/>
      <c r="R51" s="14"/>
      <c r="S51" s="14"/>
    </row>
    <row r="52" spans="15:19" x14ac:dyDescent="0.25">
      <c r="O52" s="14"/>
      <c r="P52" s="14"/>
      <c r="Q52" s="14"/>
      <c r="R52" s="14"/>
      <c r="S52" s="14"/>
    </row>
    <row r="53" spans="15:19" x14ac:dyDescent="0.25">
      <c r="O53" s="14"/>
      <c r="P53" s="14"/>
      <c r="Q53" s="14"/>
      <c r="R53" s="14"/>
      <c r="S53" s="14"/>
    </row>
    <row r="54" spans="15:19" x14ac:dyDescent="0.25">
      <c r="O54" s="14"/>
      <c r="P54" s="14"/>
      <c r="Q54" s="14"/>
      <c r="R54" s="14"/>
      <c r="S54" s="14"/>
    </row>
    <row r="55" spans="15:19" x14ac:dyDescent="0.25">
      <c r="O55" s="14"/>
      <c r="P55" s="14"/>
      <c r="Q55" s="14"/>
      <c r="R55" s="14"/>
      <c r="S55" s="14"/>
    </row>
    <row r="56" spans="15:19" x14ac:dyDescent="0.25">
      <c r="O56" s="14"/>
      <c r="P56" s="14"/>
      <c r="Q56" s="14"/>
      <c r="R56" s="14"/>
      <c r="S56" s="14"/>
    </row>
    <row r="57" spans="15:19" x14ac:dyDescent="0.25">
      <c r="O57" s="14"/>
      <c r="P57" s="14"/>
      <c r="Q57" s="14"/>
      <c r="R57" s="14"/>
      <c r="S57" s="14"/>
    </row>
    <row r="58" spans="15:19" x14ac:dyDescent="0.25">
      <c r="O58" s="14"/>
      <c r="P58" s="14"/>
      <c r="Q58" s="14"/>
      <c r="R58" s="14"/>
      <c r="S58" s="14"/>
    </row>
    <row r="59" spans="15:19" x14ac:dyDescent="0.25">
      <c r="O59" s="14"/>
      <c r="P59" s="14"/>
      <c r="Q59" s="14"/>
      <c r="R59" s="14"/>
      <c r="S59" s="14"/>
    </row>
    <row r="60" spans="15:19" x14ac:dyDescent="0.25">
      <c r="O60" s="14"/>
      <c r="P60" s="14"/>
      <c r="Q60" s="14"/>
      <c r="R60" s="14"/>
      <c r="S60" s="14"/>
    </row>
    <row r="61" spans="15:19" x14ac:dyDescent="0.25">
      <c r="O61" s="14"/>
      <c r="P61" s="14"/>
      <c r="Q61" s="14"/>
      <c r="R61" s="14"/>
      <c r="S61" s="14"/>
    </row>
    <row r="64" spans="15:19" ht="18.75" x14ac:dyDescent="0.3">
      <c r="O64" s="5"/>
      <c r="P64" s="5"/>
      <c r="Q64" s="5"/>
      <c r="R64" s="5"/>
    </row>
    <row r="65" spans="15:19" ht="18.75" x14ac:dyDescent="0.3">
      <c r="O65" s="5"/>
      <c r="P65" s="5"/>
      <c r="Q65" s="5"/>
      <c r="R65" s="5"/>
    </row>
    <row r="66" spans="15:19" ht="18.75" x14ac:dyDescent="0.3">
      <c r="O66" s="5"/>
      <c r="P66" s="5"/>
      <c r="Q66" s="5"/>
      <c r="R66" s="5"/>
    </row>
    <row r="68" spans="15:19" x14ac:dyDescent="0.25">
      <c r="O68" s="12"/>
      <c r="P68" s="12"/>
      <c r="Q68" s="12"/>
      <c r="R68" s="12"/>
      <c r="S68" s="12"/>
    </row>
    <row r="70" spans="15:19" ht="18.75" x14ac:dyDescent="0.3">
      <c r="O70" s="5"/>
      <c r="P70" s="5"/>
      <c r="Q70" s="5"/>
      <c r="R70" s="5"/>
    </row>
    <row r="73" spans="15:19" ht="18.75" x14ac:dyDescent="0.3">
      <c r="O73" s="5"/>
      <c r="P73" s="5"/>
      <c r="Q73" s="5"/>
      <c r="R73" s="5"/>
    </row>
    <row r="76" spans="15:19" x14ac:dyDescent="0.25">
      <c r="O76" s="12"/>
      <c r="P76" s="12"/>
      <c r="Q76" s="12"/>
      <c r="R76" s="12"/>
      <c r="S76" s="12"/>
    </row>
  </sheetData>
  <mergeCells count="18">
    <mergeCell ref="A10:B12"/>
    <mergeCell ref="A1:S1"/>
    <mergeCell ref="D6:S6"/>
    <mergeCell ref="I7:M7"/>
    <mergeCell ref="N7:N8"/>
    <mergeCell ref="A6:A8"/>
    <mergeCell ref="B6:B8"/>
    <mergeCell ref="C6:C8"/>
    <mergeCell ref="D7:H7"/>
    <mergeCell ref="O7:S7"/>
    <mergeCell ref="A4:S4"/>
    <mergeCell ref="A3:S3"/>
    <mergeCell ref="A2:S2"/>
    <mergeCell ref="A13:S13"/>
    <mergeCell ref="A38:R38"/>
    <mergeCell ref="C31:C37"/>
    <mergeCell ref="C14:C18"/>
    <mergeCell ref="A30:S30"/>
  </mergeCells>
  <pageMargins left="0.62992125984251968" right="0.23622047244094491" top="0.74803149606299213" bottom="0.74803149606299213" header="0.31496062992125984" footer="0.31496062992125984"/>
  <pageSetup paperSize="9" scale="49" orientation="landscape" r:id="rId1"/>
  <rowBreaks count="1" manualBreakCount="1">
    <brk id="24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zoomScalePageLayoutView="85" workbookViewId="0">
      <selection activeCell="E15" sqref="E15"/>
    </sheetView>
  </sheetViews>
  <sheetFormatPr defaultRowHeight="15" x14ac:dyDescent="0.25"/>
  <cols>
    <col min="1" max="1" width="21.140625" style="32" customWidth="1"/>
    <col min="2" max="2" width="53.42578125" style="21" customWidth="1"/>
    <col min="3" max="3" width="12.140625" style="21" customWidth="1"/>
    <col min="4" max="4" width="8.140625" style="21" customWidth="1"/>
    <col min="5" max="5" width="10.7109375" style="21" customWidth="1"/>
    <col min="6" max="7" width="13" style="21" customWidth="1"/>
    <col min="8" max="8" width="21.85546875" style="21" customWidth="1"/>
    <col min="9" max="252" width="8.85546875" style="21"/>
    <col min="253" max="253" width="52.7109375" style="21" customWidth="1"/>
    <col min="254" max="254" width="17.42578125" style="21" customWidth="1"/>
    <col min="255" max="255" width="6.7109375" style="21" customWidth="1"/>
    <col min="256" max="257" width="9.85546875" style="21" bestFit="1" customWidth="1"/>
    <col min="258" max="258" width="7.140625" style="21" customWidth="1"/>
    <col min="259" max="259" width="11.28515625" style="21" bestFit="1" customWidth="1"/>
    <col min="260" max="260" width="11" style="21" customWidth="1"/>
    <col min="261" max="261" width="10.28515625" style="21" customWidth="1"/>
    <col min="262" max="508" width="8.85546875" style="21"/>
    <col min="509" max="509" width="52.7109375" style="21" customWidth="1"/>
    <col min="510" max="510" width="17.42578125" style="21" customWidth="1"/>
    <col min="511" max="511" width="6.7109375" style="21" customWidth="1"/>
    <col min="512" max="513" width="9.85546875" style="21" bestFit="1" customWidth="1"/>
    <col min="514" max="514" width="7.140625" style="21" customWidth="1"/>
    <col min="515" max="515" width="11.28515625" style="21" bestFit="1" customWidth="1"/>
    <col min="516" max="516" width="11" style="21" customWidth="1"/>
    <col min="517" max="517" width="10.28515625" style="21" customWidth="1"/>
    <col min="518" max="764" width="8.85546875" style="21"/>
    <col min="765" max="765" width="52.7109375" style="21" customWidth="1"/>
    <col min="766" max="766" width="17.42578125" style="21" customWidth="1"/>
    <col min="767" max="767" width="6.7109375" style="21" customWidth="1"/>
    <col min="768" max="769" width="9.85546875" style="21" bestFit="1" customWidth="1"/>
    <col min="770" max="770" width="7.140625" style="21" customWidth="1"/>
    <col min="771" max="771" width="11.28515625" style="21" bestFit="1" customWidth="1"/>
    <col min="772" max="772" width="11" style="21" customWidth="1"/>
    <col min="773" max="773" width="10.28515625" style="21" customWidth="1"/>
    <col min="774" max="1020" width="8.85546875" style="21"/>
    <col min="1021" max="1021" width="52.7109375" style="21" customWidth="1"/>
    <col min="1022" max="1022" width="17.42578125" style="21" customWidth="1"/>
    <col min="1023" max="1023" width="6.7109375" style="21" customWidth="1"/>
    <col min="1024" max="1025" width="9.85546875" style="21" bestFit="1" customWidth="1"/>
    <col min="1026" max="1026" width="7.140625" style="21" customWidth="1"/>
    <col min="1027" max="1027" width="11.28515625" style="21" bestFit="1" customWidth="1"/>
    <col min="1028" max="1028" width="11" style="21" customWidth="1"/>
    <col min="1029" max="1029" width="10.28515625" style="21" customWidth="1"/>
    <col min="1030" max="1276" width="8.85546875" style="21"/>
    <col min="1277" max="1277" width="52.7109375" style="21" customWidth="1"/>
    <col min="1278" max="1278" width="17.42578125" style="21" customWidth="1"/>
    <col min="1279" max="1279" width="6.7109375" style="21" customWidth="1"/>
    <col min="1280" max="1281" width="9.85546875" style="21" bestFit="1" customWidth="1"/>
    <col min="1282" max="1282" width="7.140625" style="21" customWidth="1"/>
    <col min="1283" max="1283" width="11.28515625" style="21" bestFit="1" customWidth="1"/>
    <col min="1284" max="1284" width="11" style="21" customWidth="1"/>
    <col min="1285" max="1285" width="10.28515625" style="21" customWidth="1"/>
    <col min="1286" max="1532" width="8.85546875" style="21"/>
    <col min="1533" max="1533" width="52.7109375" style="21" customWidth="1"/>
    <col min="1534" max="1534" width="17.42578125" style="21" customWidth="1"/>
    <col min="1535" max="1535" width="6.7109375" style="21" customWidth="1"/>
    <col min="1536" max="1537" width="9.85546875" style="21" bestFit="1" customWidth="1"/>
    <col min="1538" max="1538" width="7.140625" style="21" customWidth="1"/>
    <col min="1539" max="1539" width="11.28515625" style="21" bestFit="1" customWidth="1"/>
    <col min="1540" max="1540" width="11" style="21" customWidth="1"/>
    <col min="1541" max="1541" width="10.28515625" style="21" customWidth="1"/>
    <col min="1542" max="1788" width="8.85546875" style="21"/>
    <col min="1789" max="1789" width="52.7109375" style="21" customWidth="1"/>
    <col min="1790" max="1790" width="17.42578125" style="21" customWidth="1"/>
    <col min="1791" max="1791" width="6.7109375" style="21" customWidth="1"/>
    <col min="1792" max="1793" width="9.85546875" style="21" bestFit="1" customWidth="1"/>
    <col min="1794" max="1794" width="7.140625" style="21" customWidth="1"/>
    <col min="1795" max="1795" width="11.28515625" style="21" bestFit="1" customWidth="1"/>
    <col min="1796" max="1796" width="11" style="21" customWidth="1"/>
    <col min="1797" max="1797" width="10.28515625" style="21" customWidth="1"/>
    <col min="1798" max="2044" width="8.85546875" style="21"/>
    <col min="2045" max="2045" width="52.7109375" style="21" customWidth="1"/>
    <col min="2046" max="2046" width="17.42578125" style="21" customWidth="1"/>
    <col min="2047" max="2047" width="6.7109375" style="21" customWidth="1"/>
    <col min="2048" max="2049" width="9.85546875" style="21" bestFit="1" customWidth="1"/>
    <col min="2050" max="2050" width="7.140625" style="21" customWidth="1"/>
    <col min="2051" max="2051" width="11.28515625" style="21" bestFit="1" customWidth="1"/>
    <col min="2052" max="2052" width="11" style="21" customWidth="1"/>
    <col min="2053" max="2053" width="10.28515625" style="21" customWidth="1"/>
    <col min="2054" max="2300" width="8.85546875" style="21"/>
    <col min="2301" max="2301" width="52.7109375" style="21" customWidth="1"/>
    <col min="2302" max="2302" width="17.42578125" style="21" customWidth="1"/>
    <col min="2303" max="2303" width="6.7109375" style="21" customWidth="1"/>
    <col min="2304" max="2305" width="9.85546875" style="21" bestFit="1" customWidth="1"/>
    <col min="2306" max="2306" width="7.140625" style="21" customWidth="1"/>
    <col min="2307" max="2307" width="11.28515625" style="21" bestFit="1" customWidth="1"/>
    <col min="2308" max="2308" width="11" style="21" customWidth="1"/>
    <col min="2309" max="2309" width="10.28515625" style="21" customWidth="1"/>
    <col min="2310" max="2556" width="8.85546875" style="21"/>
    <col min="2557" max="2557" width="52.7109375" style="21" customWidth="1"/>
    <col min="2558" max="2558" width="17.42578125" style="21" customWidth="1"/>
    <col min="2559" max="2559" width="6.7109375" style="21" customWidth="1"/>
    <col min="2560" max="2561" width="9.85546875" style="21" bestFit="1" customWidth="1"/>
    <col min="2562" max="2562" width="7.140625" style="21" customWidth="1"/>
    <col min="2563" max="2563" width="11.28515625" style="21" bestFit="1" customWidth="1"/>
    <col min="2564" max="2564" width="11" style="21" customWidth="1"/>
    <col min="2565" max="2565" width="10.28515625" style="21" customWidth="1"/>
    <col min="2566" max="2812" width="8.85546875" style="21"/>
    <col min="2813" max="2813" width="52.7109375" style="21" customWidth="1"/>
    <col min="2814" max="2814" width="17.42578125" style="21" customWidth="1"/>
    <col min="2815" max="2815" width="6.7109375" style="21" customWidth="1"/>
    <col min="2816" max="2817" width="9.85546875" style="21" bestFit="1" customWidth="1"/>
    <col min="2818" max="2818" width="7.140625" style="21" customWidth="1"/>
    <col min="2819" max="2819" width="11.28515625" style="21" bestFit="1" customWidth="1"/>
    <col min="2820" max="2820" width="11" style="21" customWidth="1"/>
    <col min="2821" max="2821" width="10.28515625" style="21" customWidth="1"/>
    <col min="2822" max="3068" width="8.85546875" style="21"/>
    <col min="3069" max="3069" width="52.7109375" style="21" customWidth="1"/>
    <col min="3070" max="3070" width="17.42578125" style="21" customWidth="1"/>
    <col min="3071" max="3071" width="6.7109375" style="21" customWidth="1"/>
    <col min="3072" max="3073" width="9.85546875" style="21" bestFit="1" customWidth="1"/>
    <col min="3074" max="3074" width="7.140625" style="21" customWidth="1"/>
    <col min="3075" max="3075" width="11.28515625" style="21" bestFit="1" customWidth="1"/>
    <col min="3076" max="3076" width="11" style="21" customWidth="1"/>
    <col min="3077" max="3077" width="10.28515625" style="21" customWidth="1"/>
    <col min="3078" max="3324" width="8.85546875" style="21"/>
    <col min="3325" max="3325" width="52.7109375" style="21" customWidth="1"/>
    <col min="3326" max="3326" width="17.42578125" style="21" customWidth="1"/>
    <col min="3327" max="3327" width="6.7109375" style="21" customWidth="1"/>
    <col min="3328" max="3329" width="9.85546875" style="21" bestFit="1" customWidth="1"/>
    <col min="3330" max="3330" width="7.140625" style="21" customWidth="1"/>
    <col min="3331" max="3331" width="11.28515625" style="21" bestFit="1" customWidth="1"/>
    <col min="3332" max="3332" width="11" style="21" customWidth="1"/>
    <col min="3333" max="3333" width="10.28515625" style="21" customWidth="1"/>
    <col min="3334" max="3580" width="8.85546875" style="21"/>
    <col min="3581" max="3581" width="52.7109375" style="21" customWidth="1"/>
    <col min="3582" max="3582" width="17.42578125" style="21" customWidth="1"/>
    <col min="3583" max="3583" width="6.7109375" style="21" customWidth="1"/>
    <col min="3584" max="3585" width="9.85546875" style="21" bestFit="1" customWidth="1"/>
    <col min="3586" max="3586" width="7.140625" style="21" customWidth="1"/>
    <col min="3587" max="3587" width="11.28515625" style="21" bestFit="1" customWidth="1"/>
    <col min="3588" max="3588" width="11" style="21" customWidth="1"/>
    <col min="3589" max="3589" width="10.28515625" style="21" customWidth="1"/>
    <col min="3590" max="3836" width="8.85546875" style="21"/>
    <col min="3837" max="3837" width="52.7109375" style="21" customWidth="1"/>
    <col min="3838" max="3838" width="17.42578125" style="21" customWidth="1"/>
    <col min="3839" max="3839" width="6.7109375" style="21" customWidth="1"/>
    <col min="3840" max="3841" width="9.85546875" style="21" bestFit="1" customWidth="1"/>
    <col min="3842" max="3842" width="7.140625" style="21" customWidth="1"/>
    <col min="3843" max="3843" width="11.28515625" style="21" bestFit="1" customWidth="1"/>
    <col min="3844" max="3844" width="11" style="21" customWidth="1"/>
    <col min="3845" max="3845" width="10.28515625" style="21" customWidth="1"/>
    <col min="3846" max="4092" width="8.85546875" style="21"/>
    <col min="4093" max="4093" width="52.7109375" style="21" customWidth="1"/>
    <col min="4094" max="4094" width="17.42578125" style="21" customWidth="1"/>
    <col min="4095" max="4095" width="6.7109375" style="21" customWidth="1"/>
    <col min="4096" max="4097" width="9.85546875" style="21" bestFit="1" customWidth="1"/>
    <col min="4098" max="4098" width="7.140625" style="21" customWidth="1"/>
    <col min="4099" max="4099" width="11.28515625" style="21" bestFit="1" customWidth="1"/>
    <col min="4100" max="4100" width="11" style="21" customWidth="1"/>
    <col min="4101" max="4101" width="10.28515625" style="21" customWidth="1"/>
    <col min="4102" max="4348" width="8.85546875" style="21"/>
    <col min="4349" max="4349" width="52.7109375" style="21" customWidth="1"/>
    <col min="4350" max="4350" width="17.42578125" style="21" customWidth="1"/>
    <col min="4351" max="4351" width="6.7109375" style="21" customWidth="1"/>
    <col min="4352" max="4353" width="9.85546875" style="21" bestFit="1" customWidth="1"/>
    <col min="4354" max="4354" width="7.140625" style="21" customWidth="1"/>
    <col min="4355" max="4355" width="11.28515625" style="21" bestFit="1" customWidth="1"/>
    <col min="4356" max="4356" width="11" style="21" customWidth="1"/>
    <col min="4357" max="4357" width="10.28515625" style="21" customWidth="1"/>
    <col min="4358" max="4604" width="8.85546875" style="21"/>
    <col min="4605" max="4605" width="52.7109375" style="21" customWidth="1"/>
    <col min="4606" max="4606" width="17.42578125" style="21" customWidth="1"/>
    <col min="4607" max="4607" width="6.7109375" style="21" customWidth="1"/>
    <col min="4608" max="4609" width="9.85546875" style="21" bestFit="1" customWidth="1"/>
    <col min="4610" max="4610" width="7.140625" style="21" customWidth="1"/>
    <col min="4611" max="4611" width="11.28515625" style="21" bestFit="1" customWidth="1"/>
    <col min="4612" max="4612" width="11" style="21" customWidth="1"/>
    <col min="4613" max="4613" width="10.28515625" style="21" customWidth="1"/>
    <col min="4614" max="4860" width="8.85546875" style="21"/>
    <col min="4861" max="4861" width="52.7109375" style="21" customWidth="1"/>
    <col min="4862" max="4862" width="17.42578125" style="21" customWidth="1"/>
    <col min="4863" max="4863" width="6.7109375" style="21" customWidth="1"/>
    <col min="4864" max="4865" width="9.85546875" style="21" bestFit="1" customWidth="1"/>
    <col min="4866" max="4866" width="7.140625" style="21" customWidth="1"/>
    <col min="4867" max="4867" width="11.28515625" style="21" bestFit="1" customWidth="1"/>
    <col min="4868" max="4868" width="11" style="21" customWidth="1"/>
    <col min="4869" max="4869" width="10.28515625" style="21" customWidth="1"/>
    <col min="4870" max="5116" width="8.85546875" style="21"/>
    <col min="5117" max="5117" width="52.7109375" style="21" customWidth="1"/>
    <col min="5118" max="5118" width="17.42578125" style="21" customWidth="1"/>
    <col min="5119" max="5119" width="6.7109375" style="21" customWidth="1"/>
    <col min="5120" max="5121" width="9.85546875" style="21" bestFit="1" customWidth="1"/>
    <col min="5122" max="5122" width="7.140625" style="21" customWidth="1"/>
    <col min="5123" max="5123" width="11.28515625" style="21" bestFit="1" customWidth="1"/>
    <col min="5124" max="5124" width="11" style="21" customWidth="1"/>
    <col min="5125" max="5125" width="10.28515625" style="21" customWidth="1"/>
    <col min="5126" max="5372" width="8.85546875" style="21"/>
    <col min="5373" max="5373" width="52.7109375" style="21" customWidth="1"/>
    <col min="5374" max="5374" width="17.42578125" style="21" customWidth="1"/>
    <col min="5375" max="5375" width="6.7109375" style="21" customWidth="1"/>
    <col min="5376" max="5377" width="9.85546875" style="21" bestFit="1" customWidth="1"/>
    <col min="5378" max="5378" width="7.140625" style="21" customWidth="1"/>
    <col min="5379" max="5379" width="11.28515625" style="21" bestFit="1" customWidth="1"/>
    <col min="5380" max="5380" width="11" style="21" customWidth="1"/>
    <col min="5381" max="5381" width="10.28515625" style="21" customWidth="1"/>
    <col min="5382" max="5628" width="8.85546875" style="21"/>
    <col min="5629" max="5629" width="52.7109375" style="21" customWidth="1"/>
    <col min="5630" max="5630" width="17.42578125" style="21" customWidth="1"/>
    <col min="5631" max="5631" width="6.7109375" style="21" customWidth="1"/>
    <col min="5632" max="5633" width="9.85546875" style="21" bestFit="1" customWidth="1"/>
    <col min="5634" max="5634" width="7.140625" style="21" customWidth="1"/>
    <col min="5635" max="5635" width="11.28515625" style="21" bestFit="1" customWidth="1"/>
    <col min="5636" max="5636" width="11" style="21" customWidth="1"/>
    <col min="5637" max="5637" width="10.28515625" style="21" customWidth="1"/>
    <col min="5638" max="5884" width="8.85546875" style="21"/>
    <col min="5885" max="5885" width="52.7109375" style="21" customWidth="1"/>
    <col min="5886" max="5886" width="17.42578125" style="21" customWidth="1"/>
    <col min="5887" max="5887" width="6.7109375" style="21" customWidth="1"/>
    <col min="5888" max="5889" width="9.85546875" style="21" bestFit="1" customWidth="1"/>
    <col min="5890" max="5890" width="7.140625" style="21" customWidth="1"/>
    <col min="5891" max="5891" width="11.28515625" style="21" bestFit="1" customWidth="1"/>
    <col min="5892" max="5892" width="11" style="21" customWidth="1"/>
    <col min="5893" max="5893" width="10.28515625" style="21" customWidth="1"/>
    <col min="5894" max="6140" width="8.85546875" style="21"/>
    <col min="6141" max="6141" width="52.7109375" style="21" customWidth="1"/>
    <col min="6142" max="6142" width="17.42578125" style="21" customWidth="1"/>
    <col min="6143" max="6143" width="6.7109375" style="21" customWidth="1"/>
    <col min="6144" max="6145" width="9.85546875" style="21" bestFit="1" customWidth="1"/>
    <col min="6146" max="6146" width="7.140625" style="21" customWidth="1"/>
    <col min="6147" max="6147" width="11.28515625" style="21" bestFit="1" customWidth="1"/>
    <col min="6148" max="6148" width="11" style="21" customWidth="1"/>
    <col min="6149" max="6149" width="10.28515625" style="21" customWidth="1"/>
    <col min="6150" max="6396" width="8.85546875" style="21"/>
    <col min="6397" max="6397" width="52.7109375" style="21" customWidth="1"/>
    <col min="6398" max="6398" width="17.42578125" style="21" customWidth="1"/>
    <col min="6399" max="6399" width="6.7109375" style="21" customWidth="1"/>
    <col min="6400" max="6401" width="9.85546875" style="21" bestFit="1" customWidth="1"/>
    <col min="6402" max="6402" width="7.140625" style="21" customWidth="1"/>
    <col min="6403" max="6403" width="11.28515625" style="21" bestFit="1" customWidth="1"/>
    <col min="6404" max="6404" width="11" style="21" customWidth="1"/>
    <col min="6405" max="6405" width="10.28515625" style="21" customWidth="1"/>
    <col min="6406" max="6652" width="8.85546875" style="21"/>
    <col min="6653" max="6653" width="52.7109375" style="21" customWidth="1"/>
    <col min="6654" max="6654" width="17.42578125" style="21" customWidth="1"/>
    <col min="6655" max="6655" width="6.7109375" style="21" customWidth="1"/>
    <col min="6656" max="6657" width="9.85546875" style="21" bestFit="1" customWidth="1"/>
    <col min="6658" max="6658" width="7.140625" style="21" customWidth="1"/>
    <col min="6659" max="6659" width="11.28515625" style="21" bestFit="1" customWidth="1"/>
    <col min="6660" max="6660" width="11" style="21" customWidth="1"/>
    <col min="6661" max="6661" width="10.28515625" style="21" customWidth="1"/>
    <col min="6662" max="6908" width="8.85546875" style="21"/>
    <col min="6909" max="6909" width="52.7109375" style="21" customWidth="1"/>
    <col min="6910" max="6910" width="17.42578125" style="21" customWidth="1"/>
    <col min="6911" max="6911" width="6.7109375" style="21" customWidth="1"/>
    <col min="6912" max="6913" width="9.85546875" style="21" bestFit="1" customWidth="1"/>
    <col min="6914" max="6914" width="7.140625" style="21" customWidth="1"/>
    <col min="6915" max="6915" width="11.28515625" style="21" bestFit="1" customWidth="1"/>
    <col min="6916" max="6916" width="11" style="21" customWidth="1"/>
    <col min="6917" max="6917" width="10.28515625" style="21" customWidth="1"/>
    <col min="6918" max="7164" width="8.85546875" style="21"/>
    <col min="7165" max="7165" width="52.7109375" style="21" customWidth="1"/>
    <col min="7166" max="7166" width="17.42578125" style="21" customWidth="1"/>
    <col min="7167" max="7167" width="6.7109375" style="21" customWidth="1"/>
    <col min="7168" max="7169" width="9.85546875" style="21" bestFit="1" customWidth="1"/>
    <col min="7170" max="7170" width="7.140625" style="21" customWidth="1"/>
    <col min="7171" max="7171" width="11.28515625" style="21" bestFit="1" customWidth="1"/>
    <col min="7172" max="7172" width="11" style="21" customWidth="1"/>
    <col min="7173" max="7173" width="10.28515625" style="21" customWidth="1"/>
    <col min="7174" max="7420" width="8.85546875" style="21"/>
    <col min="7421" max="7421" width="52.7109375" style="21" customWidth="1"/>
    <col min="7422" max="7422" width="17.42578125" style="21" customWidth="1"/>
    <col min="7423" max="7423" width="6.7109375" style="21" customWidth="1"/>
    <col min="7424" max="7425" width="9.85546875" style="21" bestFit="1" customWidth="1"/>
    <col min="7426" max="7426" width="7.140625" style="21" customWidth="1"/>
    <col min="7427" max="7427" width="11.28515625" style="21" bestFit="1" customWidth="1"/>
    <col min="7428" max="7428" width="11" style="21" customWidth="1"/>
    <col min="7429" max="7429" width="10.28515625" style="21" customWidth="1"/>
    <col min="7430" max="7676" width="8.85546875" style="21"/>
    <col min="7677" max="7677" width="52.7109375" style="21" customWidth="1"/>
    <col min="7678" max="7678" width="17.42578125" style="21" customWidth="1"/>
    <col min="7679" max="7679" width="6.7109375" style="21" customWidth="1"/>
    <col min="7680" max="7681" width="9.85546875" style="21" bestFit="1" customWidth="1"/>
    <col min="7682" max="7682" width="7.140625" style="21" customWidth="1"/>
    <col min="7683" max="7683" width="11.28515625" style="21" bestFit="1" customWidth="1"/>
    <col min="7684" max="7684" width="11" style="21" customWidth="1"/>
    <col min="7685" max="7685" width="10.28515625" style="21" customWidth="1"/>
    <col min="7686" max="7932" width="8.85546875" style="21"/>
    <col min="7933" max="7933" width="52.7109375" style="21" customWidth="1"/>
    <col min="7934" max="7934" width="17.42578125" style="21" customWidth="1"/>
    <col min="7935" max="7935" width="6.7109375" style="21" customWidth="1"/>
    <col min="7936" max="7937" width="9.85546875" style="21" bestFit="1" customWidth="1"/>
    <col min="7938" max="7938" width="7.140625" style="21" customWidth="1"/>
    <col min="7939" max="7939" width="11.28515625" style="21" bestFit="1" customWidth="1"/>
    <col min="7940" max="7940" width="11" style="21" customWidth="1"/>
    <col min="7941" max="7941" width="10.28515625" style="21" customWidth="1"/>
    <col min="7942" max="8188" width="8.85546875" style="21"/>
    <col min="8189" max="8189" width="52.7109375" style="21" customWidth="1"/>
    <col min="8190" max="8190" width="17.42578125" style="21" customWidth="1"/>
    <col min="8191" max="8191" width="6.7109375" style="21" customWidth="1"/>
    <col min="8192" max="8193" width="9.85546875" style="21" bestFit="1" customWidth="1"/>
    <col min="8194" max="8194" width="7.140625" style="21" customWidth="1"/>
    <col min="8195" max="8195" width="11.28515625" style="21" bestFit="1" customWidth="1"/>
    <col min="8196" max="8196" width="11" style="21" customWidth="1"/>
    <col min="8197" max="8197" width="10.28515625" style="21" customWidth="1"/>
    <col min="8198" max="8444" width="8.85546875" style="21"/>
    <col min="8445" max="8445" width="52.7109375" style="21" customWidth="1"/>
    <col min="8446" max="8446" width="17.42578125" style="21" customWidth="1"/>
    <col min="8447" max="8447" width="6.7109375" style="21" customWidth="1"/>
    <col min="8448" max="8449" width="9.85546875" style="21" bestFit="1" customWidth="1"/>
    <col min="8450" max="8450" width="7.140625" style="21" customWidth="1"/>
    <col min="8451" max="8451" width="11.28515625" style="21" bestFit="1" customWidth="1"/>
    <col min="8452" max="8452" width="11" style="21" customWidth="1"/>
    <col min="8453" max="8453" width="10.28515625" style="21" customWidth="1"/>
    <col min="8454" max="8700" width="8.85546875" style="21"/>
    <col min="8701" max="8701" width="52.7109375" style="21" customWidth="1"/>
    <col min="8702" max="8702" width="17.42578125" style="21" customWidth="1"/>
    <col min="8703" max="8703" width="6.7109375" style="21" customWidth="1"/>
    <col min="8704" max="8705" width="9.85546875" style="21" bestFit="1" customWidth="1"/>
    <col min="8706" max="8706" width="7.140625" style="21" customWidth="1"/>
    <col min="8707" max="8707" width="11.28515625" style="21" bestFit="1" customWidth="1"/>
    <col min="8708" max="8708" width="11" style="21" customWidth="1"/>
    <col min="8709" max="8709" width="10.28515625" style="21" customWidth="1"/>
    <col min="8710" max="8956" width="8.85546875" style="21"/>
    <col min="8957" max="8957" width="52.7109375" style="21" customWidth="1"/>
    <col min="8958" max="8958" width="17.42578125" style="21" customWidth="1"/>
    <col min="8959" max="8959" width="6.7109375" style="21" customWidth="1"/>
    <col min="8960" max="8961" width="9.85546875" style="21" bestFit="1" customWidth="1"/>
    <col min="8962" max="8962" width="7.140625" style="21" customWidth="1"/>
    <col min="8963" max="8963" width="11.28515625" style="21" bestFit="1" customWidth="1"/>
    <col min="8964" max="8964" width="11" style="21" customWidth="1"/>
    <col min="8965" max="8965" width="10.28515625" style="21" customWidth="1"/>
    <col min="8966" max="9212" width="8.85546875" style="21"/>
    <col min="9213" max="9213" width="52.7109375" style="21" customWidth="1"/>
    <col min="9214" max="9214" width="17.42578125" style="21" customWidth="1"/>
    <col min="9215" max="9215" width="6.7109375" style="21" customWidth="1"/>
    <col min="9216" max="9217" width="9.85546875" style="21" bestFit="1" customWidth="1"/>
    <col min="9218" max="9218" width="7.140625" style="21" customWidth="1"/>
    <col min="9219" max="9219" width="11.28515625" style="21" bestFit="1" customWidth="1"/>
    <col min="9220" max="9220" width="11" style="21" customWidth="1"/>
    <col min="9221" max="9221" width="10.28515625" style="21" customWidth="1"/>
    <col min="9222" max="9468" width="8.85546875" style="21"/>
    <col min="9469" max="9469" width="52.7109375" style="21" customWidth="1"/>
    <col min="9470" max="9470" width="17.42578125" style="21" customWidth="1"/>
    <col min="9471" max="9471" width="6.7109375" style="21" customWidth="1"/>
    <col min="9472" max="9473" width="9.85546875" style="21" bestFit="1" customWidth="1"/>
    <col min="9474" max="9474" width="7.140625" style="21" customWidth="1"/>
    <col min="9475" max="9475" width="11.28515625" style="21" bestFit="1" customWidth="1"/>
    <col min="9476" max="9476" width="11" style="21" customWidth="1"/>
    <col min="9477" max="9477" width="10.28515625" style="21" customWidth="1"/>
    <col min="9478" max="9724" width="8.85546875" style="21"/>
    <col min="9725" max="9725" width="52.7109375" style="21" customWidth="1"/>
    <col min="9726" max="9726" width="17.42578125" style="21" customWidth="1"/>
    <col min="9727" max="9727" width="6.7109375" style="21" customWidth="1"/>
    <col min="9728" max="9729" width="9.85546875" style="21" bestFit="1" customWidth="1"/>
    <col min="9730" max="9730" width="7.140625" style="21" customWidth="1"/>
    <col min="9731" max="9731" width="11.28515625" style="21" bestFit="1" customWidth="1"/>
    <col min="9732" max="9732" width="11" style="21" customWidth="1"/>
    <col min="9733" max="9733" width="10.28515625" style="21" customWidth="1"/>
    <col min="9734" max="9980" width="8.85546875" style="21"/>
    <col min="9981" max="9981" width="52.7109375" style="21" customWidth="1"/>
    <col min="9982" max="9982" width="17.42578125" style="21" customWidth="1"/>
    <col min="9983" max="9983" width="6.7109375" style="21" customWidth="1"/>
    <col min="9984" max="9985" width="9.85546875" style="21" bestFit="1" customWidth="1"/>
    <col min="9986" max="9986" width="7.140625" style="21" customWidth="1"/>
    <col min="9987" max="9987" width="11.28515625" style="21" bestFit="1" customWidth="1"/>
    <col min="9988" max="9988" width="11" style="21" customWidth="1"/>
    <col min="9989" max="9989" width="10.28515625" style="21" customWidth="1"/>
    <col min="9990" max="10236" width="8.85546875" style="21"/>
    <col min="10237" max="10237" width="52.7109375" style="21" customWidth="1"/>
    <col min="10238" max="10238" width="17.42578125" style="21" customWidth="1"/>
    <col min="10239" max="10239" width="6.7109375" style="21" customWidth="1"/>
    <col min="10240" max="10241" width="9.85546875" style="21" bestFit="1" customWidth="1"/>
    <col min="10242" max="10242" width="7.140625" style="21" customWidth="1"/>
    <col min="10243" max="10243" width="11.28515625" style="21" bestFit="1" customWidth="1"/>
    <col min="10244" max="10244" width="11" style="21" customWidth="1"/>
    <col min="10245" max="10245" width="10.28515625" style="21" customWidth="1"/>
    <col min="10246" max="10492" width="8.85546875" style="21"/>
    <col min="10493" max="10493" width="52.7109375" style="21" customWidth="1"/>
    <col min="10494" max="10494" width="17.42578125" style="21" customWidth="1"/>
    <col min="10495" max="10495" width="6.7109375" style="21" customWidth="1"/>
    <col min="10496" max="10497" width="9.85546875" style="21" bestFit="1" customWidth="1"/>
    <col min="10498" max="10498" width="7.140625" style="21" customWidth="1"/>
    <col min="10499" max="10499" width="11.28515625" style="21" bestFit="1" customWidth="1"/>
    <col min="10500" max="10500" width="11" style="21" customWidth="1"/>
    <col min="10501" max="10501" width="10.28515625" style="21" customWidth="1"/>
    <col min="10502" max="10748" width="8.85546875" style="21"/>
    <col min="10749" max="10749" width="52.7109375" style="21" customWidth="1"/>
    <col min="10750" max="10750" width="17.42578125" style="21" customWidth="1"/>
    <col min="10751" max="10751" width="6.7109375" style="21" customWidth="1"/>
    <col min="10752" max="10753" width="9.85546875" style="21" bestFit="1" customWidth="1"/>
    <col min="10754" max="10754" width="7.140625" style="21" customWidth="1"/>
    <col min="10755" max="10755" width="11.28515625" style="21" bestFit="1" customWidth="1"/>
    <col min="10756" max="10756" width="11" style="21" customWidth="1"/>
    <col min="10757" max="10757" width="10.28515625" style="21" customWidth="1"/>
    <col min="10758" max="11004" width="8.85546875" style="21"/>
    <col min="11005" max="11005" width="52.7109375" style="21" customWidth="1"/>
    <col min="11006" max="11006" width="17.42578125" style="21" customWidth="1"/>
    <col min="11007" max="11007" width="6.7109375" style="21" customWidth="1"/>
    <col min="11008" max="11009" width="9.85546875" style="21" bestFit="1" customWidth="1"/>
    <col min="11010" max="11010" width="7.140625" style="21" customWidth="1"/>
    <col min="11011" max="11011" width="11.28515625" style="21" bestFit="1" customWidth="1"/>
    <col min="11012" max="11012" width="11" style="21" customWidth="1"/>
    <col min="11013" max="11013" width="10.28515625" style="21" customWidth="1"/>
    <col min="11014" max="11260" width="8.85546875" style="21"/>
    <col min="11261" max="11261" width="52.7109375" style="21" customWidth="1"/>
    <col min="11262" max="11262" width="17.42578125" style="21" customWidth="1"/>
    <col min="11263" max="11263" width="6.7109375" style="21" customWidth="1"/>
    <col min="11264" max="11265" width="9.85546875" style="21" bestFit="1" customWidth="1"/>
    <col min="11266" max="11266" width="7.140625" style="21" customWidth="1"/>
    <col min="11267" max="11267" width="11.28515625" style="21" bestFit="1" customWidth="1"/>
    <col min="11268" max="11268" width="11" style="21" customWidth="1"/>
    <col min="11269" max="11269" width="10.28515625" style="21" customWidth="1"/>
    <col min="11270" max="11516" width="8.85546875" style="21"/>
    <col min="11517" max="11517" width="52.7109375" style="21" customWidth="1"/>
    <col min="11518" max="11518" width="17.42578125" style="21" customWidth="1"/>
    <col min="11519" max="11519" width="6.7109375" style="21" customWidth="1"/>
    <col min="11520" max="11521" width="9.85546875" style="21" bestFit="1" customWidth="1"/>
    <col min="11522" max="11522" width="7.140625" style="21" customWidth="1"/>
    <col min="11523" max="11523" width="11.28515625" style="21" bestFit="1" customWidth="1"/>
    <col min="11524" max="11524" width="11" style="21" customWidth="1"/>
    <col min="11525" max="11525" width="10.28515625" style="21" customWidth="1"/>
    <col min="11526" max="11772" width="8.85546875" style="21"/>
    <col min="11773" max="11773" width="52.7109375" style="21" customWidth="1"/>
    <col min="11774" max="11774" width="17.42578125" style="21" customWidth="1"/>
    <col min="11775" max="11775" width="6.7109375" style="21" customWidth="1"/>
    <col min="11776" max="11777" width="9.85546875" style="21" bestFit="1" customWidth="1"/>
    <col min="11778" max="11778" width="7.140625" style="21" customWidth="1"/>
    <col min="11779" max="11779" width="11.28515625" style="21" bestFit="1" customWidth="1"/>
    <col min="11780" max="11780" width="11" style="21" customWidth="1"/>
    <col min="11781" max="11781" width="10.28515625" style="21" customWidth="1"/>
    <col min="11782" max="12028" width="8.85546875" style="21"/>
    <col min="12029" max="12029" width="52.7109375" style="21" customWidth="1"/>
    <col min="12030" max="12030" width="17.42578125" style="21" customWidth="1"/>
    <col min="12031" max="12031" width="6.7109375" style="21" customWidth="1"/>
    <col min="12032" max="12033" width="9.85546875" style="21" bestFit="1" customWidth="1"/>
    <col min="12034" max="12034" width="7.140625" style="21" customWidth="1"/>
    <col min="12035" max="12035" width="11.28515625" style="21" bestFit="1" customWidth="1"/>
    <col min="12036" max="12036" width="11" style="21" customWidth="1"/>
    <col min="12037" max="12037" width="10.28515625" style="21" customWidth="1"/>
    <col min="12038" max="12284" width="8.85546875" style="21"/>
    <col min="12285" max="12285" width="52.7109375" style="21" customWidth="1"/>
    <col min="12286" max="12286" width="17.42578125" style="21" customWidth="1"/>
    <col min="12287" max="12287" width="6.7109375" style="21" customWidth="1"/>
    <col min="12288" max="12289" width="9.85546875" style="21" bestFit="1" customWidth="1"/>
    <col min="12290" max="12290" width="7.140625" style="21" customWidth="1"/>
    <col min="12291" max="12291" width="11.28515625" style="21" bestFit="1" customWidth="1"/>
    <col min="12292" max="12292" width="11" style="21" customWidth="1"/>
    <col min="12293" max="12293" width="10.28515625" style="21" customWidth="1"/>
    <col min="12294" max="12540" width="8.85546875" style="21"/>
    <col min="12541" max="12541" width="52.7109375" style="21" customWidth="1"/>
    <col min="12542" max="12542" width="17.42578125" style="21" customWidth="1"/>
    <col min="12543" max="12543" width="6.7109375" style="21" customWidth="1"/>
    <col min="12544" max="12545" width="9.85546875" style="21" bestFit="1" customWidth="1"/>
    <col min="12546" max="12546" width="7.140625" style="21" customWidth="1"/>
    <col min="12547" max="12547" width="11.28515625" style="21" bestFit="1" customWidth="1"/>
    <col min="12548" max="12548" width="11" style="21" customWidth="1"/>
    <col min="12549" max="12549" width="10.28515625" style="21" customWidth="1"/>
    <col min="12550" max="12796" width="8.85546875" style="21"/>
    <col min="12797" max="12797" width="52.7109375" style="21" customWidth="1"/>
    <col min="12798" max="12798" width="17.42578125" style="21" customWidth="1"/>
    <col min="12799" max="12799" width="6.7109375" style="21" customWidth="1"/>
    <col min="12800" max="12801" width="9.85546875" style="21" bestFit="1" customWidth="1"/>
    <col min="12802" max="12802" width="7.140625" style="21" customWidth="1"/>
    <col min="12803" max="12803" width="11.28515625" style="21" bestFit="1" customWidth="1"/>
    <col min="12804" max="12804" width="11" style="21" customWidth="1"/>
    <col min="12805" max="12805" width="10.28515625" style="21" customWidth="1"/>
    <col min="12806" max="13052" width="8.85546875" style="21"/>
    <col min="13053" max="13053" width="52.7109375" style="21" customWidth="1"/>
    <col min="13054" max="13054" width="17.42578125" style="21" customWidth="1"/>
    <col min="13055" max="13055" width="6.7109375" style="21" customWidth="1"/>
    <col min="13056" max="13057" width="9.85546875" style="21" bestFit="1" customWidth="1"/>
    <col min="13058" max="13058" width="7.140625" style="21" customWidth="1"/>
    <col min="13059" max="13059" width="11.28515625" style="21" bestFit="1" customWidth="1"/>
    <col min="13060" max="13060" width="11" style="21" customWidth="1"/>
    <col min="13061" max="13061" width="10.28515625" style="21" customWidth="1"/>
    <col min="13062" max="13308" width="8.85546875" style="21"/>
    <col min="13309" max="13309" width="52.7109375" style="21" customWidth="1"/>
    <col min="13310" max="13310" width="17.42578125" style="21" customWidth="1"/>
    <col min="13311" max="13311" width="6.7109375" style="21" customWidth="1"/>
    <col min="13312" max="13313" width="9.85546875" style="21" bestFit="1" customWidth="1"/>
    <col min="13314" max="13314" width="7.140625" style="21" customWidth="1"/>
    <col min="13315" max="13315" width="11.28515625" style="21" bestFit="1" customWidth="1"/>
    <col min="13316" max="13316" width="11" style="21" customWidth="1"/>
    <col min="13317" max="13317" width="10.28515625" style="21" customWidth="1"/>
    <col min="13318" max="13564" width="8.85546875" style="21"/>
    <col min="13565" max="13565" width="52.7109375" style="21" customWidth="1"/>
    <col min="13566" max="13566" width="17.42578125" style="21" customWidth="1"/>
    <col min="13567" max="13567" width="6.7109375" style="21" customWidth="1"/>
    <col min="13568" max="13569" width="9.85546875" style="21" bestFit="1" customWidth="1"/>
    <col min="13570" max="13570" width="7.140625" style="21" customWidth="1"/>
    <col min="13571" max="13571" width="11.28515625" style="21" bestFit="1" customWidth="1"/>
    <col min="13572" max="13572" width="11" style="21" customWidth="1"/>
    <col min="13573" max="13573" width="10.28515625" style="21" customWidth="1"/>
    <col min="13574" max="13820" width="8.85546875" style="21"/>
    <col min="13821" max="13821" width="52.7109375" style="21" customWidth="1"/>
    <col min="13822" max="13822" width="17.42578125" style="21" customWidth="1"/>
    <col min="13823" max="13823" width="6.7109375" style="21" customWidth="1"/>
    <col min="13824" max="13825" width="9.85546875" style="21" bestFit="1" customWidth="1"/>
    <col min="13826" max="13826" width="7.140625" style="21" customWidth="1"/>
    <col min="13827" max="13827" width="11.28515625" style="21" bestFit="1" customWidth="1"/>
    <col min="13828" max="13828" width="11" style="21" customWidth="1"/>
    <col min="13829" max="13829" width="10.28515625" style="21" customWidth="1"/>
    <col min="13830" max="14076" width="8.85546875" style="21"/>
    <col min="14077" max="14077" width="52.7109375" style="21" customWidth="1"/>
    <col min="14078" max="14078" width="17.42578125" style="21" customWidth="1"/>
    <col min="14079" max="14079" width="6.7109375" style="21" customWidth="1"/>
    <col min="14080" max="14081" width="9.85546875" style="21" bestFit="1" customWidth="1"/>
    <col min="14082" max="14082" width="7.140625" style="21" customWidth="1"/>
    <col min="14083" max="14083" width="11.28515625" style="21" bestFit="1" customWidth="1"/>
    <col min="14084" max="14084" width="11" style="21" customWidth="1"/>
    <col min="14085" max="14085" width="10.28515625" style="21" customWidth="1"/>
    <col min="14086" max="14332" width="8.85546875" style="21"/>
    <col min="14333" max="14333" width="52.7109375" style="21" customWidth="1"/>
    <col min="14334" max="14334" width="17.42578125" style="21" customWidth="1"/>
    <col min="14335" max="14335" width="6.7109375" style="21" customWidth="1"/>
    <col min="14336" max="14337" width="9.85546875" style="21" bestFit="1" customWidth="1"/>
    <col min="14338" max="14338" width="7.140625" style="21" customWidth="1"/>
    <col min="14339" max="14339" width="11.28515625" style="21" bestFit="1" customWidth="1"/>
    <col min="14340" max="14340" width="11" style="21" customWidth="1"/>
    <col min="14341" max="14341" width="10.28515625" style="21" customWidth="1"/>
    <col min="14342" max="14588" width="8.85546875" style="21"/>
    <col min="14589" max="14589" width="52.7109375" style="21" customWidth="1"/>
    <col min="14590" max="14590" width="17.42578125" style="21" customWidth="1"/>
    <col min="14591" max="14591" width="6.7109375" style="21" customWidth="1"/>
    <col min="14592" max="14593" width="9.85546875" style="21" bestFit="1" customWidth="1"/>
    <col min="14594" max="14594" width="7.140625" style="21" customWidth="1"/>
    <col min="14595" max="14595" width="11.28515625" style="21" bestFit="1" customWidth="1"/>
    <col min="14596" max="14596" width="11" style="21" customWidth="1"/>
    <col min="14597" max="14597" width="10.28515625" style="21" customWidth="1"/>
    <col min="14598" max="14844" width="8.85546875" style="21"/>
    <col min="14845" max="14845" width="52.7109375" style="21" customWidth="1"/>
    <col min="14846" max="14846" width="17.42578125" style="21" customWidth="1"/>
    <col min="14847" max="14847" width="6.7109375" style="21" customWidth="1"/>
    <col min="14848" max="14849" width="9.85546875" style="21" bestFit="1" customWidth="1"/>
    <col min="14850" max="14850" width="7.140625" style="21" customWidth="1"/>
    <col min="14851" max="14851" width="11.28515625" style="21" bestFit="1" customWidth="1"/>
    <col min="14852" max="14852" width="11" style="21" customWidth="1"/>
    <col min="14853" max="14853" width="10.28515625" style="21" customWidth="1"/>
    <col min="14854" max="15100" width="8.85546875" style="21"/>
    <col min="15101" max="15101" width="52.7109375" style="21" customWidth="1"/>
    <col min="15102" max="15102" width="17.42578125" style="21" customWidth="1"/>
    <col min="15103" max="15103" width="6.7109375" style="21" customWidth="1"/>
    <col min="15104" max="15105" width="9.85546875" style="21" bestFit="1" customWidth="1"/>
    <col min="15106" max="15106" width="7.140625" style="21" customWidth="1"/>
    <col min="15107" max="15107" width="11.28515625" style="21" bestFit="1" customWidth="1"/>
    <col min="15108" max="15108" width="11" style="21" customWidth="1"/>
    <col min="15109" max="15109" width="10.28515625" style="21" customWidth="1"/>
    <col min="15110" max="15356" width="8.85546875" style="21"/>
    <col min="15357" max="15357" width="52.7109375" style="21" customWidth="1"/>
    <col min="15358" max="15358" width="17.42578125" style="21" customWidth="1"/>
    <col min="15359" max="15359" width="6.7109375" style="21" customWidth="1"/>
    <col min="15360" max="15361" width="9.85546875" style="21" bestFit="1" customWidth="1"/>
    <col min="15362" max="15362" width="7.140625" style="21" customWidth="1"/>
    <col min="15363" max="15363" width="11.28515625" style="21" bestFit="1" customWidth="1"/>
    <col min="15364" max="15364" width="11" style="21" customWidth="1"/>
    <col min="15365" max="15365" width="10.28515625" style="21" customWidth="1"/>
    <col min="15366" max="15612" width="8.85546875" style="21"/>
    <col min="15613" max="15613" width="52.7109375" style="21" customWidth="1"/>
    <col min="15614" max="15614" width="17.42578125" style="21" customWidth="1"/>
    <col min="15615" max="15615" width="6.7109375" style="21" customWidth="1"/>
    <col min="15616" max="15617" width="9.85546875" style="21" bestFit="1" customWidth="1"/>
    <col min="15618" max="15618" width="7.140625" style="21" customWidth="1"/>
    <col min="15619" max="15619" width="11.28515625" style="21" bestFit="1" customWidth="1"/>
    <col min="15620" max="15620" width="11" style="21" customWidth="1"/>
    <col min="15621" max="15621" width="10.28515625" style="21" customWidth="1"/>
    <col min="15622" max="15868" width="8.85546875" style="21"/>
    <col min="15869" max="15869" width="52.7109375" style="21" customWidth="1"/>
    <col min="15870" max="15870" width="17.42578125" style="21" customWidth="1"/>
    <col min="15871" max="15871" width="6.7109375" style="21" customWidth="1"/>
    <col min="15872" max="15873" width="9.85546875" style="21" bestFit="1" customWidth="1"/>
    <col min="15874" max="15874" width="7.140625" style="21" customWidth="1"/>
    <col min="15875" max="15875" width="11.28515625" style="21" bestFit="1" customWidth="1"/>
    <col min="15876" max="15876" width="11" style="21" customWidth="1"/>
    <col min="15877" max="15877" width="10.28515625" style="21" customWidth="1"/>
    <col min="15878" max="16124" width="8.85546875" style="21"/>
    <col min="16125" max="16125" width="52.7109375" style="21" customWidth="1"/>
    <col min="16126" max="16126" width="17.42578125" style="21" customWidth="1"/>
    <col min="16127" max="16127" width="6.7109375" style="21" customWidth="1"/>
    <col min="16128" max="16129" width="9.85546875" style="21" bestFit="1" customWidth="1"/>
    <col min="16130" max="16130" width="7.140625" style="21" customWidth="1"/>
    <col min="16131" max="16131" width="11.28515625" style="21" bestFit="1" customWidth="1"/>
    <col min="16132" max="16132" width="11" style="21" customWidth="1"/>
    <col min="16133" max="16133" width="10.28515625" style="21" customWidth="1"/>
    <col min="16134" max="16384" width="8.85546875" style="21"/>
  </cols>
  <sheetData>
    <row r="1" spans="1:9" ht="18.75" x14ac:dyDescent="0.25">
      <c r="A1" s="144" t="s">
        <v>42</v>
      </c>
      <c r="B1" s="144"/>
      <c r="C1" s="144"/>
      <c r="D1" s="144"/>
      <c r="E1" s="144"/>
      <c r="F1" s="144"/>
      <c r="G1" s="144"/>
      <c r="H1" s="144"/>
    </row>
    <row r="2" spans="1:9" ht="18" customHeight="1" x14ac:dyDescent="0.25">
      <c r="A2" s="144" t="s">
        <v>122</v>
      </c>
      <c r="B2" s="144"/>
      <c r="C2" s="144"/>
      <c r="D2" s="144"/>
      <c r="E2" s="144"/>
      <c r="F2" s="144"/>
      <c r="G2" s="144"/>
      <c r="H2" s="144"/>
    </row>
    <row r="3" spans="1:9" ht="18" customHeight="1" x14ac:dyDescent="0.25">
      <c r="A3" s="144" t="s">
        <v>47</v>
      </c>
      <c r="B3" s="144"/>
      <c r="C3" s="144"/>
      <c r="D3" s="144"/>
      <c r="E3" s="144"/>
      <c r="F3" s="144"/>
      <c r="G3" s="144"/>
      <c r="H3" s="144"/>
    </row>
    <row r="4" spans="1:9" ht="4.1500000000000004" customHeight="1" x14ac:dyDescent="0.3">
      <c r="A4" s="22"/>
      <c r="B4" s="23"/>
      <c r="C4" s="23"/>
      <c r="D4" s="23"/>
      <c r="E4" s="23"/>
      <c r="F4" s="23"/>
      <c r="G4" s="23"/>
      <c r="H4" s="23"/>
    </row>
    <row r="5" spans="1:9" ht="14.45" customHeight="1" x14ac:dyDescent="0.25">
      <c r="A5" s="145" t="s">
        <v>1</v>
      </c>
      <c r="B5" s="145" t="s">
        <v>4</v>
      </c>
      <c r="C5" s="146" t="s">
        <v>26</v>
      </c>
      <c r="D5" s="145" t="s">
        <v>5</v>
      </c>
      <c r="E5" s="145" t="s">
        <v>27</v>
      </c>
      <c r="F5" s="145" t="s">
        <v>48</v>
      </c>
      <c r="G5" s="145"/>
      <c r="H5" s="145"/>
    </row>
    <row r="6" spans="1:9" ht="46.9" customHeight="1" x14ac:dyDescent="0.25">
      <c r="A6" s="145"/>
      <c r="B6" s="145"/>
      <c r="C6" s="146"/>
      <c r="D6" s="145"/>
      <c r="E6" s="145"/>
      <c r="F6" s="24" t="s">
        <v>10</v>
      </c>
      <c r="G6" s="24" t="s">
        <v>11</v>
      </c>
      <c r="H6" s="55" t="s">
        <v>39</v>
      </c>
    </row>
    <row r="7" spans="1:9" ht="13.9" x14ac:dyDescent="0.3">
      <c r="A7" s="25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spans="1:9" ht="14.25" customHeight="1" x14ac:dyDescent="0.25">
      <c r="A8" s="187" t="s">
        <v>120</v>
      </c>
      <c r="B8" s="188" t="s">
        <v>40</v>
      </c>
      <c r="C8" s="189"/>
      <c r="D8" s="189"/>
      <c r="E8" s="189"/>
      <c r="F8" s="189"/>
      <c r="G8" s="190"/>
      <c r="H8" s="75">
        <f>(H9+H10+H11+H12)/4</f>
        <v>1</v>
      </c>
    </row>
    <row r="9" spans="1:9" ht="38.25" x14ac:dyDescent="0.25">
      <c r="A9" s="187"/>
      <c r="B9" s="29" t="s">
        <v>66</v>
      </c>
      <c r="C9" s="133" t="s">
        <v>52</v>
      </c>
      <c r="D9" s="27" t="s">
        <v>6</v>
      </c>
      <c r="E9" s="30">
        <v>15</v>
      </c>
      <c r="F9" s="105">
        <v>25</v>
      </c>
      <c r="G9" s="105">
        <v>25</v>
      </c>
      <c r="H9" s="56">
        <f t="shared" ref="H9:H17" si="0">G9/F9</f>
        <v>1</v>
      </c>
      <c r="I9" s="31"/>
    </row>
    <row r="10" spans="1:9" ht="26.45" customHeight="1" x14ac:dyDescent="0.25">
      <c r="A10" s="187"/>
      <c r="B10" s="29" t="s">
        <v>67</v>
      </c>
      <c r="C10" s="134"/>
      <c r="D10" s="27" t="s">
        <v>75</v>
      </c>
      <c r="E10" s="28">
        <v>12</v>
      </c>
      <c r="F10" s="28">
        <v>15</v>
      </c>
      <c r="G10" s="28">
        <v>15</v>
      </c>
      <c r="H10" s="56">
        <f t="shared" si="0"/>
        <v>1</v>
      </c>
      <c r="I10" s="31"/>
    </row>
    <row r="11" spans="1:9" ht="25.5" x14ac:dyDescent="0.25">
      <c r="A11" s="187"/>
      <c r="B11" s="29" t="s">
        <v>68</v>
      </c>
      <c r="C11" s="134"/>
      <c r="D11" s="27" t="s">
        <v>76</v>
      </c>
      <c r="E11" s="28">
        <v>1300</v>
      </c>
      <c r="F11" s="28">
        <v>1500</v>
      </c>
      <c r="G11" s="28">
        <v>1500</v>
      </c>
      <c r="H11" s="56">
        <f t="shared" si="0"/>
        <v>1</v>
      </c>
      <c r="I11" s="31"/>
    </row>
    <row r="12" spans="1:9" ht="25.5" x14ac:dyDescent="0.25">
      <c r="A12" s="187"/>
      <c r="B12" s="29" t="s">
        <v>69</v>
      </c>
      <c r="C12" s="134"/>
      <c r="D12" s="27" t="s">
        <v>75</v>
      </c>
      <c r="E12" s="28">
        <v>16</v>
      </c>
      <c r="F12" s="28">
        <v>25</v>
      </c>
      <c r="G12" s="28">
        <v>25</v>
      </c>
      <c r="H12" s="56">
        <f t="shared" si="0"/>
        <v>1</v>
      </c>
      <c r="I12" s="31"/>
    </row>
    <row r="13" spans="1:9" ht="28.9" customHeight="1" x14ac:dyDescent="0.25">
      <c r="A13" s="187"/>
      <c r="B13" s="26" t="s">
        <v>70</v>
      </c>
      <c r="C13" s="134"/>
      <c r="D13" s="27" t="s">
        <v>6</v>
      </c>
      <c r="E13" s="28">
        <v>15</v>
      </c>
      <c r="F13" s="28">
        <v>20</v>
      </c>
      <c r="G13" s="28">
        <v>20</v>
      </c>
      <c r="H13" s="56">
        <f t="shared" si="0"/>
        <v>1</v>
      </c>
    </row>
    <row r="14" spans="1:9" ht="38.25" x14ac:dyDescent="0.25">
      <c r="A14" s="187"/>
      <c r="B14" s="26" t="s">
        <v>121</v>
      </c>
      <c r="C14" s="134"/>
      <c r="D14" s="27" t="s">
        <v>75</v>
      </c>
      <c r="E14" s="28">
        <v>13</v>
      </c>
      <c r="F14" s="28">
        <v>14</v>
      </c>
      <c r="G14" s="28">
        <v>14</v>
      </c>
      <c r="H14" s="56">
        <f t="shared" si="0"/>
        <v>1</v>
      </c>
    </row>
    <row r="15" spans="1:9" ht="25.5" x14ac:dyDescent="0.25">
      <c r="A15" s="187"/>
      <c r="B15" s="26" t="s">
        <v>71</v>
      </c>
      <c r="C15" s="134"/>
      <c r="D15" s="27" t="s">
        <v>6</v>
      </c>
      <c r="E15" s="28" t="s">
        <v>77</v>
      </c>
      <c r="F15" s="28">
        <v>25</v>
      </c>
      <c r="G15" s="28">
        <v>25</v>
      </c>
      <c r="H15" s="56">
        <f t="shared" si="0"/>
        <v>1</v>
      </c>
    </row>
    <row r="16" spans="1:9" ht="25.5" x14ac:dyDescent="0.25">
      <c r="A16" s="187"/>
      <c r="B16" s="26" t="s">
        <v>73</v>
      </c>
      <c r="C16" s="134"/>
      <c r="D16" s="27" t="s">
        <v>6</v>
      </c>
      <c r="E16" s="28" t="s">
        <v>77</v>
      </c>
      <c r="F16" s="28">
        <v>20</v>
      </c>
      <c r="G16" s="28">
        <v>20</v>
      </c>
      <c r="H16" s="56">
        <f t="shared" si="0"/>
        <v>1</v>
      </c>
    </row>
    <row r="17" spans="1:8" ht="25.5" x14ac:dyDescent="0.25">
      <c r="A17" s="187"/>
      <c r="B17" s="26" t="s">
        <v>72</v>
      </c>
      <c r="C17" s="135"/>
      <c r="D17" s="27" t="s">
        <v>6</v>
      </c>
      <c r="E17" s="28"/>
      <c r="F17" s="28">
        <v>95</v>
      </c>
      <c r="G17" s="28">
        <v>99.9</v>
      </c>
      <c r="H17" s="56">
        <f t="shared" si="0"/>
        <v>1.0515789473684212</v>
      </c>
    </row>
  </sheetData>
  <mergeCells count="12">
    <mergeCell ref="A8:A17"/>
    <mergeCell ref="B8:G8"/>
    <mergeCell ref="A1:H1"/>
    <mergeCell ref="A2:H2"/>
    <mergeCell ref="A3:H3"/>
    <mergeCell ref="A5:A6"/>
    <mergeCell ref="B5:B6"/>
    <mergeCell ref="C5:C6"/>
    <mergeCell ref="D5:D6"/>
    <mergeCell ref="E5:E6"/>
    <mergeCell ref="F5:H5"/>
    <mergeCell ref="C9:C1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7</vt:lpstr>
      <vt:lpstr>Приложение 8</vt:lpstr>
      <vt:lpstr>Приложение 9</vt:lpstr>
      <vt:lpstr>расчет эффек-ти исп.ср-в</vt:lpstr>
      <vt:lpstr>Расчет степени достиж</vt:lpstr>
      <vt:lpstr>'Приложение 7'!Область_печати</vt:lpstr>
      <vt:lpstr>'Приложение 8'!Область_печати</vt:lpstr>
      <vt:lpstr>'Приложение 9'!Область_печати</vt:lpstr>
      <vt:lpstr>'расчет эффек-ти исп.ср-в'!Область_печати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kult03-01</dc:creator>
  <cp:lastModifiedBy>Артем</cp:lastModifiedBy>
  <cp:lastPrinted>2019-03-04T02:46:34Z</cp:lastPrinted>
  <dcterms:created xsi:type="dcterms:W3CDTF">2017-02-09T10:18:22Z</dcterms:created>
  <dcterms:modified xsi:type="dcterms:W3CDTF">2020-04-23T09:22:58Z</dcterms:modified>
</cp:coreProperties>
</file>